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4525" refMode="R1C1"/>
</workbook>
</file>

<file path=xl/calcChain.xml><?xml version="1.0" encoding="utf-8"?>
<calcChain xmlns="http://schemas.openxmlformats.org/spreadsheetml/2006/main">
  <c r="K34" i="1" l="1"/>
  <c r="M34" i="1" s="1"/>
  <c r="H34" i="1"/>
  <c r="C21" i="1" l="1"/>
  <c r="C35" i="1" s="1"/>
  <c r="K33" i="1"/>
  <c r="M33" i="1" s="1"/>
  <c r="H33" i="1"/>
  <c r="K31" i="1" l="1"/>
  <c r="G28" i="1"/>
  <c r="G27" i="1"/>
  <c r="K27" i="1"/>
  <c r="M27" i="1" s="1"/>
  <c r="Q27" i="1"/>
  <c r="G25" i="1"/>
  <c r="K23" i="1"/>
  <c r="G23" i="1"/>
  <c r="Q23" i="1" s="1"/>
  <c r="K22" i="1"/>
  <c r="M22" i="1" s="1"/>
  <c r="G22" i="1"/>
  <c r="Q22" i="1" s="1"/>
  <c r="K21" i="1"/>
  <c r="M21" i="1" s="1"/>
  <c r="M20" i="1"/>
  <c r="K20" i="1"/>
  <c r="G21" i="1"/>
  <c r="Q21" i="1" s="1"/>
  <c r="G20" i="1"/>
  <c r="Q20" i="1" s="1"/>
  <c r="K19" i="1"/>
  <c r="M19" i="1" s="1"/>
  <c r="G19" i="1"/>
  <c r="Q19" i="1" s="1"/>
  <c r="K15" i="1"/>
  <c r="M9" i="1"/>
  <c r="K9" i="1"/>
  <c r="K8" i="1"/>
  <c r="M8" i="1" s="1"/>
  <c r="M23" i="1" l="1"/>
  <c r="J12" i="1"/>
  <c r="K7" i="1"/>
  <c r="K30" i="1" l="1"/>
  <c r="M30" i="1" s="1"/>
  <c r="H30" i="1"/>
  <c r="K32" i="1"/>
  <c r="M32" i="1" s="1"/>
  <c r="H32" i="1"/>
  <c r="K18" i="1"/>
  <c r="M18" i="1" s="1"/>
  <c r="H18" i="1"/>
  <c r="K10" i="1"/>
  <c r="M10" i="1" s="1"/>
  <c r="Q8" i="1"/>
  <c r="M15" i="1"/>
  <c r="M17" i="1"/>
  <c r="M16" i="1"/>
  <c r="K17" i="1"/>
  <c r="K16" i="1"/>
  <c r="K14" i="1"/>
  <c r="M14" i="1" s="1"/>
  <c r="K28" i="1"/>
  <c r="M28" i="1" s="1"/>
  <c r="Q28" i="1"/>
  <c r="M13" i="1"/>
  <c r="K13" i="1"/>
  <c r="H13" i="1"/>
  <c r="H25" i="1"/>
  <c r="K25" i="1" s="1"/>
  <c r="M29" i="1"/>
  <c r="K29" i="1"/>
  <c r="H29" i="1"/>
  <c r="K24" i="1"/>
  <c r="M24" i="1" s="1"/>
  <c r="Q25" i="1" l="1"/>
  <c r="M25" i="1" s="1"/>
  <c r="K11" i="1"/>
  <c r="G11" i="1"/>
  <c r="K35" i="1" l="1"/>
  <c r="J26" i="1"/>
  <c r="J35" i="1" s="1"/>
  <c r="G7" i="1" l="1"/>
  <c r="G31" i="1"/>
  <c r="H31" i="1" s="1"/>
  <c r="Q31" i="1" s="1"/>
  <c r="M31" i="1" s="1"/>
  <c r="H24" i="1"/>
  <c r="G35" i="1" l="1"/>
  <c r="H7" i="1"/>
  <c r="Q7" i="1"/>
  <c r="H26" i="1"/>
  <c r="M7" i="1" l="1"/>
  <c r="Q10" i="1" l="1"/>
  <c r="Q15" i="1" l="1"/>
  <c r="H12" i="1" l="1"/>
  <c r="H11" i="1"/>
  <c r="Q11" i="1" l="1"/>
  <c r="M11" i="1" s="1"/>
  <c r="M35" i="1" s="1"/>
  <c r="H35" i="1"/>
  <c r="Q9" i="1"/>
  <c r="Q35" i="1" s="1"/>
</calcChain>
</file>

<file path=xl/sharedStrings.xml><?xml version="1.0" encoding="utf-8"?>
<sst xmlns="http://schemas.openxmlformats.org/spreadsheetml/2006/main" count="56" uniqueCount="55">
  <si>
    <t>№ п/п</t>
  </si>
  <si>
    <t>Наименование ООС</t>
  </si>
  <si>
    <t>ПС ООС, руб</t>
  </si>
  <si>
    <t>Дата принятия к учету ООС</t>
  </si>
  <si>
    <t>СПИ ООС, лет</t>
  </si>
  <si>
    <t>Годовая амортизация, руб</t>
  </si>
  <si>
    <t>Месячная амортизация, руб</t>
  </si>
  <si>
    <t>Количество месяцев начисления амортизации</t>
  </si>
  <si>
    <t>Начисленная амортизация на конец периода, предшествующего РПР, руб</t>
  </si>
  <si>
    <t>Остаточная стоимость ООС на конец периода, предшествующего РПР, руб</t>
  </si>
  <si>
    <t>Остаточная стоимость ООС на конец РПР, руб</t>
  </si>
  <si>
    <t>Налог на имущество в РПР, руб</t>
  </si>
  <si>
    <t>Проценты по кредитамв РПР, руб</t>
  </si>
  <si>
    <t>Транспортный налог</t>
  </si>
  <si>
    <t>Арендная плата в РПР, руб</t>
  </si>
  <si>
    <t>Количество месяцев начисления амортизации в РПР, руб</t>
  </si>
  <si>
    <t>ИТОГО</t>
  </si>
  <si>
    <t>Дата ввода в эксплуатацию ООС</t>
  </si>
  <si>
    <t>01.01.1973 (2020 г. реконструкция)</t>
  </si>
  <si>
    <t>31.12.1973 (2020-2021 гг. реконструкция)</t>
  </si>
  <si>
    <t>31.12.1973 (2020 г. реконструкция)</t>
  </si>
  <si>
    <t xml:space="preserve">                                   </t>
  </si>
  <si>
    <t xml:space="preserve">Расчет арендных платежей по объектам основных средств в расчетном периоде регулирования ( 2023 ) </t>
  </si>
  <si>
    <r>
      <rPr>
        <sz val="10"/>
        <color theme="1"/>
        <rFont val="Times New Roman"/>
        <family val="1"/>
        <charset val="204"/>
      </rPr>
      <t>Заместитель главы администрации
по инфраструктуре, начальник 
УИХК администрации 
Котласского муниципального округа
Архангельской области
___________________ /В.П. Проскуряков/</t>
    </r>
    <r>
      <rPr>
        <sz val="8"/>
        <color theme="1"/>
        <rFont val="Times New Roman"/>
        <family val="1"/>
        <charset val="204"/>
      </rPr>
      <t xml:space="preserve">
                           м.п.
</t>
    </r>
  </si>
  <si>
    <t>Подписи сторон</t>
  </si>
  <si>
    <t xml:space="preserve">Приложение № 2
к договору аренды от             2023 №  
 </t>
  </si>
  <si>
    <r>
      <rPr>
        <sz val="10"/>
        <color theme="1"/>
        <rFont val="Times New Roman"/>
        <family val="1"/>
        <charset val="204"/>
      </rPr>
      <t xml:space="preserve">
                                                                                                                                                                                                                                                                                                                                                                                                                                                                                                                                                                                                ___________________ /____________________/</t>
    </r>
    <r>
      <rPr>
        <sz val="8"/>
        <color theme="1"/>
        <rFont val="Times New Roman"/>
        <family val="1"/>
        <charset val="204"/>
      </rPr>
      <t xml:space="preserve">
                       м.п.
</t>
    </r>
  </si>
  <si>
    <t>Трансформаторная подстанция 160 кВт, 10/0,4 кВ "ул.Песчаная"                            п. Черемушский,                            ул. Песчаная</t>
  </si>
  <si>
    <t>Воздушные линии электропередач ВЛ-0,4 кВт  д. Заосечная, протяж. 0,47 км</t>
  </si>
  <si>
    <t>Ответвление ВЛ-10 кВ,                  п. Черемушский,                            ул. Песчаная, 24д, протяж. 0,005 км</t>
  </si>
  <si>
    <t>Воздушная линия электропередач (СИП 4*50) 0,4 кВ (КТП ул. Лесная-водозабор-д. Борки)                     д. Борки, протяж. 0,585 км</t>
  </si>
  <si>
    <t>Воздушная линия электропередач 0,4 кВ (линия Школа от КТП 400/10/0,4 кВ "Котельная Борки")                                              д. Борки, протяж. 1,398 км</t>
  </si>
  <si>
    <t>Воздушная линия электропередач 0,4 кВ (линия Молодежная от КТП 400/10/0,4 кВ "Котельная Борки") д. Боки, протяж. 2,16 км</t>
  </si>
  <si>
    <t>Трансформаторная подстанция                                    д. Борки, приблизительно в 50 м. по направлению на юго-восток от ориентира "ул. Школьная. д. 2"</t>
  </si>
  <si>
    <t>Электрические сети к жилому дому                                       п. Савватия, ул. Заречная,              д. 23-а, протяж 0,40 км</t>
  </si>
  <si>
    <t>Воздушная линия электропередач 0,4 кВ (линия Центральная от КТП 400/10/0,4 кВ "Котельная Борки")                                                 д. Борки, протяж. 1,95 км</t>
  </si>
  <si>
    <t>Кабель электрический на вводе в дом п. Савватия, ул. Заречная, д. 23-а, протяж. 0,23 км</t>
  </si>
  <si>
    <t>Кабельная линия электропередач 0,4 кВ (кабель АВБбШв4*50),                      п. Черемушский, ул. Песчаная , протяж 0,02 км</t>
  </si>
  <si>
    <t>Трансформаторная подстанция  КТП-250 кВа                   п. Черемушский, ул. Механизаторов, д.7, корп.1</t>
  </si>
  <si>
    <t>Кабельная линия электропередач 0,4 кВ (от опоры № 46 ВЛ-04кВт 24-Л2 "ул. Центральная"),                            п. Черемушский, ул.Механизаторов, д.7, протяж 0,037 км.</t>
  </si>
  <si>
    <t>Кабельная линия электропередач 0,4 кВ (от ТП 160 кВа до жилого дома ул. Песчаная, 16А кор.2)              п. Черемушский, протяж. 0,076 км.</t>
  </si>
  <si>
    <t>ВЛ-10/0,4 кВ                                   (п. Черемушский от ТП 234-400 кВа Поселок-1 до МОУ "Черемушская СОШ")                         п. Черемушский, протяж. 0,4 км</t>
  </si>
  <si>
    <t>ВЛ-10 кВ (д. Борки от опоры №94 ВЛ-10 кВ 313-11 Борки до КТП-400 кВа Котельная), д. Борки, протяж. 0,3 км</t>
  </si>
  <si>
    <t>ВЛ-0,4 кВ (п. Черемушский по ул. Зеленая до ТП 22 РРС), п. Черемушский, протяж. 0,5 км</t>
  </si>
  <si>
    <t>КЛ-10 кВ (п. Черемушский по ТП 22 РРС до жилого дома на ул.Зеленой),                          п. Черемушский, протяж. 0,21 км</t>
  </si>
  <si>
    <t>КЛ-10/0,4 кВ (п. Черемушский от ТП 22 РРС до котельной), п. Черемушский, протяж 0,05 км</t>
  </si>
  <si>
    <t>Отпайка 10 кВ  от опоры № 142 до КТП-63 кВа                                д. Выставка, ул.Совхозная, д.11-а, протяж 0,009 км</t>
  </si>
  <si>
    <t>КТП-63 кВа ул. Совхозная                д. Выставка, ул. Совхозная,  д. 11-а</t>
  </si>
  <si>
    <t>Отходящая ЛЭП 0,4 кВ от КТП-63 ул. Совхозная                                 д. Выставка ул. Совхозная, д.11-а, протяж. 0,02 м</t>
  </si>
  <si>
    <t>Отпайка 10 кВ на КТП-250 кВа ул. Механизаторов                п. Черемушский,                            ул. Механизаторов, д. 7, корп. 1, протяж 0,083 км</t>
  </si>
  <si>
    <t>Распределительные сети 0,4 кВ от КТП-250 кВа ул. Механизаторов                              п. Черемушский, ул. Механизаторов, д.7, корп. 1, протяжен. 0,02 км</t>
  </si>
  <si>
    <t>Кабельная линия 0,4кВ                   п. Черемушский от КТП 22 "РСС" до МКД п. Черемушский, ул. Песчаная д. 24, протяж. 0,230 км</t>
  </si>
  <si>
    <t>Воздушная линия электропередач 0,4 кВ (линия Центральная 2 от КМТП ТВ/В 250/10/0,4 (Нырма), протяж. 0,935 км</t>
  </si>
  <si>
    <t>Трансформаторная подстанция мачтового типа напряжением 10/0,4 кВ мощностью 250 кВа, д. Борки</t>
  </si>
  <si>
    <t>Воздушная линия электропередач 0,4 кВ,
п. Черемушский,
ул. Железнодорожная, протяж. 0,183 км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</si>
</sst>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rgb="FFFF0000"/>
      <name val="Calibri"/>
      <family val="2"/>
      <scheme val="minor"/>
    </font>
    <font>
      <sz val="8"/>
      <name val="Times New Roman"/>
      <family val="1"/>
      <charset val="204"/>
    </font>
    <font>
      <sz val="16"/>
      <color theme="1"/>
      <name val="Calibri"/>
      <family val="2"/>
      <scheme val="minor"/>
    </font>
    <font>
      <sz val="16"/>
      <color rgb="FF00B05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center" vertical="center"/>
    </xf>
    <xf numFmtId="4" fontId="1" fillId="0" borderId="0" xfId="0" applyNumberFormat="1" applyFont="1"/>
    <xf numFmtId="0" fontId="1" fillId="0" borderId="0" xfId="0" applyNumberFormat="1" applyFont="1"/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wrapText="1"/>
    </xf>
    <xf numFmtId="4" fontId="2" fillId="0" borderId="1" xfId="0" applyNumberFormat="1" applyFont="1" applyBorder="1"/>
    <xf numFmtId="14" fontId="2" fillId="0" borderId="1" xfId="0" applyNumberFormat="1" applyFont="1" applyBorder="1"/>
    <xf numFmtId="0" fontId="2" fillId="0" borderId="1" xfId="0" applyFont="1" applyBorder="1"/>
    <xf numFmtId="0" fontId="2" fillId="0" borderId="1" xfId="0" applyNumberFormat="1" applyFont="1" applyBorder="1"/>
    <xf numFmtId="4" fontId="2" fillId="2" borderId="1" xfId="0" applyNumberFormat="1" applyFont="1" applyFill="1" applyBorder="1"/>
    <xf numFmtId="4" fontId="3" fillId="0" borderId="1" xfId="0" applyNumberFormat="1" applyFont="1" applyBorder="1"/>
    <xf numFmtId="0" fontId="2" fillId="0" borderId="0" xfId="0" applyFont="1" applyAlignment="1">
      <alignment wrapText="1"/>
    </xf>
    <xf numFmtId="0" fontId="2" fillId="0" borderId="0" xfId="0" applyFont="1"/>
    <xf numFmtId="2" fontId="5" fillId="0" borderId="0" xfId="0" applyNumberFormat="1" applyFont="1"/>
    <xf numFmtId="0" fontId="6" fillId="2" borderId="1" xfId="0" applyFont="1" applyFill="1" applyBorder="1" applyAlignment="1">
      <alignment wrapText="1"/>
    </xf>
    <xf numFmtId="3" fontId="2" fillId="0" borderId="1" xfId="0" applyNumberFormat="1" applyFont="1" applyBorder="1"/>
    <xf numFmtId="0" fontId="7" fillId="0" borderId="0" xfId="0" applyFont="1"/>
    <xf numFmtId="0" fontId="7" fillId="0" borderId="0" xfId="0" applyFont="1" applyAlignment="1">
      <alignment horizontal="center" vertical="center" wrapText="1"/>
    </xf>
    <xf numFmtId="0" fontId="8" fillId="0" borderId="0" xfId="0" applyFont="1"/>
    <xf numFmtId="4" fontId="2" fillId="0" borderId="0" xfId="0" applyNumberFormat="1" applyFont="1"/>
    <xf numFmtId="0" fontId="2" fillId="0" borderId="0" xfId="0" applyNumberFormat="1" applyFont="1"/>
    <xf numFmtId="4" fontId="9" fillId="0" borderId="0" xfId="0" applyNumberFormat="1" applyFont="1" applyAlignment="1"/>
    <xf numFmtId="4" fontId="2" fillId="0" borderId="2" xfId="0" applyNumberFormat="1" applyFont="1" applyBorder="1"/>
    <xf numFmtId="0" fontId="2" fillId="0" borderId="2" xfId="0" applyFont="1" applyBorder="1"/>
    <xf numFmtId="0" fontId="2" fillId="0" borderId="2" xfId="0" applyNumberFormat="1" applyFont="1" applyBorder="1"/>
    <xf numFmtId="4" fontId="2" fillId="0" borderId="1" xfId="0" applyNumberFormat="1" applyFont="1" applyBorder="1" applyAlignment="1">
      <alignment wrapText="1"/>
    </xf>
    <xf numFmtId="4" fontId="9" fillId="0" borderId="0" xfId="0" applyNumberFormat="1" applyFont="1"/>
    <xf numFmtId="14" fontId="2" fillId="0" borderId="1" xfId="0" applyNumberFormat="1" applyFont="1" applyBorder="1" applyAlignment="1">
      <alignment wrapText="1"/>
    </xf>
    <xf numFmtId="14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wrapText="1"/>
    </xf>
    <xf numFmtId="4" fontId="1" fillId="0" borderId="0" xfId="0" applyNumberFormat="1" applyFont="1" applyAlignment="1">
      <alignment horizontal="right"/>
    </xf>
    <xf numFmtId="4" fontId="9" fillId="0" borderId="0" xfId="0" applyNumberFormat="1" applyFont="1" applyAlignment="1">
      <alignment horizontal="center"/>
    </xf>
    <xf numFmtId="0" fontId="4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4" fontId="2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9" fillId="0" borderId="0" xfId="0" applyNumberFormat="1" applyFont="1" applyAlignment="1">
      <alignment horizontal="center"/>
    </xf>
    <xf numFmtId="0" fontId="10" fillId="0" borderId="0" xfId="0" applyNumberFormat="1" applyFont="1" applyAlignment="1">
      <alignment horizontal="left"/>
    </xf>
    <xf numFmtId="0" fontId="2" fillId="0" borderId="0" xfId="0" applyFont="1" applyAlignment="1">
      <alignment horizontal="right" wrapText="1"/>
    </xf>
    <xf numFmtId="0" fontId="0" fillId="0" borderId="0" xfId="0" applyAlignment="1">
      <alignment wrapText="1"/>
    </xf>
    <xf numFmtId="4" fontId="10" fillId="0" borderId="0" xfId="0" applyNumberFormat="1" applyFont="1" applyAlignment="1">
      <alignment wrapText="1"/>
    </xf>
    <xf numFmtId="4" fontId="2" fillId="0" borderId="0" xfId="0" applyNumberFormat="1" applyFont="1" applyAlignment="1">
      <alignment horizontal="center" vertical="top" wrapText="1"/>
    </xf>
    <xf numFmtId="0" fontId="0" fillId="0" borderId="0" xfId="0" applyAlignment="1">
      <alignment horizontal="center" vertical="top"/>
    </xf>
    <xf numFmtId="4" fontId="4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90"/>
  <sheetViews>
    <sheetView tabSelected="1" zoomScale="120" zoomScaleNormal="120" workbookViewId="0">
      <selection activeCell="D35" sqref="D35"/>
    </sheetView>
  </sheetViews>
  <sheetFormatPr defaultRowHeight="21" x14ac:dyDescent="0.35"/>
  <cols>
    <col min="1" max="1" width="3.28515625" style="4" customWidth="1"/>
    <col min="2" max="2" width="19.5703125" style="1" customWidth="1"/>
    <col min="3" max="3" width="9.5703125" style="3" customWidth="1"/>
    <col min="4" max="4" width="9.7109375" style="3" customWidth="1"/>
    <col min="5" max="5" width="8.7109375" style="3" customWidth="1"/>
    <col min="6" max="6" width="5.42578125" style="3" customWidth="1"/>
    <col min="7" max="7" width="9.5703125" style="3" customWidth="1"/>
    <col min="8" max="8" width="7.85546875" style="3" customWidth="1"/>
    <col min="9" max="9" width="7.5703125" style="3" customWidth="1"/>
    <col min="10" max="10" width="9.7109375" style="3" customWidth="1"/>
    <col min="11" max="11" width="10" style="3" bestFit="1" customWidth="1"/>
    <col min="12" max="12" width="6.85546875" style="3" customWidth="1"/>
    <col min="13" max="13" width="9.42578125" style="3" customWidth="1"/>
    <col min="14" max="14" width="6.5703125" style="3" customWidth="1"/>
    <col min="15" max="15" width="5.85546875" style="3" customWidth="1"/>
    <col min="16" max="16" width="4.7109375" style="3" customWidth="1"/>
    <col min="17" max="17" width="8.140625" style="3" customWidth="1"/>
    <col min="18" max="18" width="9.140625" style="3"/>
    <col min="19" max="19" width="9.140625" style="20"/>
    <col min="20" max="16384" width="9.140625" style="3"/>
  </cols>
  <sheetData>
    <row r="1" spans="1:19" ht="59.25" customHeight="1" x14ac:dyDescent="0.35">
      <c r="B1" s="15"/>
      <c r="C1" s="16"/>
      <c r="D1" s="16"/>
      <c r="E1" s="16"/>
      <c r="F1" s="16"/>
      <c r="G1" s="16"/>
      <c r="H1" s="16"/>
      <c r="I1" s="16"/>
      <c r="J1" s="16"/>
      <c r="K1" s="16"/>
      <c r="L1" s="16"/>
      <c r="M1" s="43" t="s">
        <v>25</v>
      </c>
      <c r="N1" s="44"/>
      <c r="O1" s="44"/>
      <c r="P1" s="44"/>
      <c r="Q1" s="44"/>
    </row>
    <row r="2" spans="1:19" ht="13.5" customHeight="1" x14ac:dyDescent="0.35">
      <c r="B2" s="15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49" t="s">
        <v>21</v>
      </c>
      <c r="P2" s="49"/>
      <c r="Q2" s="49"/>
    </row>
    <row r="3" spans="1:19" ht="6" customHeight="1" x14ac:dyDescent="0.35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</row>
    <row r="4" spans="1:19" ht="16.5" customHeight="1" x14ac:dyDescent="0.35">
      <c r="B4" s="37" t="s">
        <v>22</v>
      </c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</row>
    <row r="5" spans="1:19" ht="11.25" customHeight="1" x14ac:dyDescent="0.35"/>
    <row r="6" spans="1:19" s="2" customFormat="1" ht="101.25" x14ac:dyDescent="0.25">
      <c r="A6" s="33" t="s">
        <v>0</v>
      </c>
      <c r="B6" s="33" t="s">
        <v>1</v>
      </c>
      <c r="C6" s="33" t="s">
        <v>2</v>
      </c>
      <c r="D6" s="33" t="s">
        <v>17</v>
      </c>
      <c r="E6" s="33" t="s">
        <v>3</v>
      </c>
      <c r="F6" s="33" t="s">
        <v>4</v>
      </c>
      <c r="G6" s="33" t="s">
        <v>5</v>
      </c>
      <c r="H6" s="33" t="s">
        <v>6</v>
      </c>
      <c r="I6" s="33" t="s">
        <v>7</v>
      </c>
      <c r="J6" s="33" t="s">
        <v>8</v>
      </c>
      <c r="K6" s="33" t="s">
        <v>9</v>
      </c>
      <c r="L6" s="33" t="s">
        <v>15</v>
      </c>
      <c r="M6" s="33" t="s">
        <v>10</v>
      </c>
      <c r="N6" s="33" t="s">
        <v>11</v>
      </c>
      <c r="O6" s="33" t="s">
        <v>12</v>
      </c>
      <c r="P6" s="33" t="s">
        <v>13</v>
      </c>
      <c r="Q6" s="33" t="s">
        <v>14</v>
      </c>
      <c r="S6" s="21"/>
    </row>
    <row r="7" spans="1:19" ht="63" customHeight="1" x14ac:dyDescent="0.35">
      <c r="A7" s="7">
        <v>1</v>
      </c>
      <c r="B7" s="8" t="s">
        <v>37</v>
      </c>
      <c r="C7" s="9">
        <v>75000</v>
      </c>
      <c r="D7" s="10">
        <v>41274</v>
      </c>
      <c r="E7" s="10">
        <v>41274</v>
      </c>
      <c r="F7" s="11">
        <v>30</v>
      </c>
      <c r="G7" s="9">
        <f>C7/F7</f>
        <v>2500</v>
      </c>
      <c r="H7" s="9">
        <f>G7/12</f>
        <v>208.33333333333334</v>
      </c>
      <c r="I7" s="19">
        <v>77</v>
      </c>
      <c r="J7" s="9">
        <v>14583.1</v>
      </c>
      <c r="K7" s="9">
        <f>C7-J7</f>
        <v>60416.9</v>
      </c>
      <c r="L7" s="12">
        <v>12</v>
      </c>
      <c r="M7" s="9">
        <f>K7-L7*H7</f>
        <v>57916.9</v>
      </c>
      <c r="N7" s="9">
        <v>0</v>
      </c>
      <c r="O7" s="9">
        <v>0</v>
      </c>
      <c r="P7" s="9">
        <v>0</v>
      </c>
      <c r="Q7" s="9">
        <f>G7</f>
        <v>2500</v>
      </c>
      <c r="R7" s="17"/>
      <c r="S7" s="22"/>
    </row>
    <row r="8" spans="1:19" ht="75" customHeight="1" x14ac:dyDescent="0.35">
      <c r="A8" s="7">
        <v>2</v>
      </c>
      <c r="B8" s="8" t="s">
        <v>41</v>
      </c>
      <c r="C8" s="9">
        <v>4000</v>
      </c>
      <c r="D8" s="10">
        <v>27029</v>
      </c>
      <c r="E8" s="10">
        <v>26665</v>
      </c>
      <c r="F8" s="11">
        <v>30</v>
      </c>
      <c r="G8" s="9">
        <v>0</v>
      </c>
      <c r="H8" s="9">
        <v>0</v>
      </c>
      <c r="I8" s="19">
        <v>0</v>
      </c>
      <c r="J8" s="9">
        <v>0</v>
      </c>
      <c r="K8" s="9">
        <f>C8</f>
        <v>4000</v>
      </c>
      <c r="L8" s="9">
        <v>0</v>
      </c>
      <c r="M8" s="9">
        <f>K8</f>
        <v>4000</v>
      </c>
      <c r="N8" s="9">
        <v>0</v>
      </c>
      <c r="O8" s="9">
        <v>0</v>
      </c>
      <c r="P8" s="9">
        <v>0</v>
      </c>
      <c r="Q8" s="9">
        <f>H8</f>
        <v>0</v>
      </c>
      <c r="R8" s="17"/>
      <c r="S8" s="22"/>
    </row>
    <row r="9" spans="1:19" ht="51.75" customHeight="1" x14ac:dyDescent="0.35">
      <c r="A9" s="7">
        <v>3</v>
      </c>
      <c r="B9" s="8" t="s">
        <v>43</v>
      </c>
      <c r="C9" s="9">
        <v>5000</v>
      </c>
      <c r="D9" s="10">
        <v>27029</v>
      </c>
      <c r="E9" s="10">
        <v>26665</v>
      </c>
      <c r="F9" s="11">
        <v>30</v>
      </c>
      <c r="G9" s="9">
        <v>0</v>
      </c>
      <c r="H9" s="9">
        <v>0</v>
      </c>
      <c r="I9" s="19">
        <v>0</v>
      </c>
      <c r="J9" s="9">
        <v>0</v>
      </c>
      <c r="K9" s="9">
        <f>C9</f>
        <v>5000</v>
      </c>
      <c r="L9" s="9">
        <v>0</v>
      </c>
      <c r="M9" s="9">
        <f>K9</f>
        <v>5000</v>
      </c>
      <c r="N9" s="9">
        <v>0</v>
      </c>
      <c r="O9" s="9">
        <v>0</v>
      </c>
      <c r="P9" s="9">
        <v>0</v>
      </c>
      <c r="Q9" s="9">
        <f>H9</f>
        <v>0</v>
      </c>
      <c r="R9" s="17"/>
      <c r="S9" s="22"/>
    </row>
    <row r="10" spans="1:19" ht="63" customHeight="1" x14ac:dyDescent="0.35">
      <c r="A10" s="7">
        <v>4</v>
      </c>
      <c r="B10" s="8" t="s">
        <v>45</v>
      </c>
      <c r="C10" s="9">
        <v>500</v>
      </c>
      <c r="D10" s="10">
        <v>27029</v>
      </c>
      <c r="E10" s="10">
        <v>26665</v>
      </c>
      <c r="F10" s="11">
        <v>30</v>
      </c>
      <c r="G10" s="9">
        <v>0</v>
      </c>
      <c r="H10" s="9">
        <v>0</v>
      </c>
      <c r="I10" s="19">
        <v>0</v>
      </c>
      <c r="J10" s="9">
        <v>0</v>
      </c>
      <c r="K10" s="9">
        <f>C10</f>
        <v>500</v>
      </c>
      <c r="L10" s="12">
        <v>0</v>
      </c>
      <c r="M10" s="9">
        <f>K10</f>
        <v>500</v>
      </c>
      <c r="N10" s="9">
        <v>0</v>
      </c>
      <c r="O10" s="9">
        <v>0</v>
      </c>
      <c r="P10" s="9">
        <v>0</v>
      </c>
      <c r="Q10" s="9">
        <f>H10</f>
        <v>0</v>
      </c>
      <c r="R10" s="17"/>
      <c r="S10" s="22"/>
    </row>
    <row r="11" spans="1:19" ht="60" customHeight="1" x14ac:dyDescent="0.35">
      <c r="A11" s="7">
        <v>5</v>
      </c>
      <c r="B11" s="18" t="s">
        <v>27</v>
      </c>
      <c r="C11" s="9">
        <v>320000</v>
      </c>
      <c r="D11" s="10">
        <v>41274</v>
      </c>
      <c r="E11" s="10">
        <v>41274</v>
      </c>
      <c r="F11" s="11">
        <v>30</v>
      </c>
      <c r="G11" s="9">
        <f>C11/F11</f>
        <v>10666.666666666666</v>
      </c>
      <c r="H11" s="9">
        <f t="shared" ref="H11:H13" si="0">G11/12</f>
        <v>888.8888888888888</v>
      </c>
      <c r="I11" s="19">
        <v>77</v>
      </c>
      <c r="J11" s="9">
        <v>76430.55</v>
      </c>
      <c r="K11" s="9">
        <f>C11-J11</f>
        <v>243569.45</v>
      </c>
      <c r="L11" s="12">
        <v>12</v>
      </c>
      <c r="M11" s="9">
        <f>K11-Q11</f>
        <v>232902.78333333335</v>
      </c>
      <c r="N11" s="9">
        <v>0</v>
      </c>
      <c r="O11" s="9">
        <v>0</v>
      </c>
      <c r="P11" s="9">
        <v>0</v>
      </c>
      <c r="Q11" s="9">
        <f>H11*L11</f>
        <v>10666.666666666666</v>
      </c>
      <c r="R11" s="17"/>
      <c r="S11" s="22"/>
    </row>
    <row r="12" spans="1:19" ht="73.5" customHeight="1" x14ac:dyDescent="0.35">
      <c r="A12" s="7">
        <v>6</v>
      </c>
      <c r="B12" s="8" t="s">
        <v>40</v>
      </c>
      <c r="C12" s="9">
        <v>19444</v>
      </c>
      <c r="D12" s="10">
        <v>41639</v>
      </c>
      <c r="E12" s="10">
        <v>41275</v>
      </c>
      <c r="F12" s="11">
        <v>30</v>
      </c>
      <c r="G12" s="9">
        <v>0</v>
      </c>
      <c r="H12" s="9">
        <f t="shared" si="0"/>
        <v>0</v>
      </c>
      <c r="I12" s="19">
        <v>1</v>
      </c>
      <c r="J12" s="9">
        <f>C12</f>
        <v>19444</v>
      </c>
      <c r="K12" s="9">
        <v>0</v>
      </c>
      <c r="L12" s="12">
        <v>0</v>
      </c>
      <c r="M12" s="9">
        <v>0</v>
      </c>
      <c r="N12" s="9">
        <v>0</v>
      </c>
      <c r="O12" s="9">
        <v>0</v>
      </c>
      <c r="P12" s="9">
        <v>0</v>
      </c>
      <c r="Q12" s="9">
        <v>0</v>
      </c>
      <c r="R12" s="17"/>
      <c r="S12" s="22"/>
    </row>
    <row r="13" spans="1:19" ht="48.75" customHeight="1" x14ac:dyDescent="0.35">
      <c r="A13" s="50">
        <v>7</v>
      </c>
      <c r="B13" s="8" t="s">
        <v>29</v>
      </c>
      <c r="C13" s="9">
        <v>1875</v>
      </c>
      <c r="D13" s="10">
        <v>27029</v>
      </c>
      <c r="E13" s="10">
        <v>26665</v>
      </c>
      <c r="F13" s="11">
        <v>30</v>
      </c>
      <c r="G13" s="9">
        <v>0</v>
      </c>
      <c r="H13" s="9">
        <f t="shared" si="0"/>
        <v>0</v>
      </c>
      <c r="I13" s="19">
        <v>0</v>
      </c>
      <c r="J13" s="9">
        <v>0</v>
      </c>
      <c r="K13" s="9">
        <f t="shared" ref="K13:K18" si="1">C13</f>
        <v>1875</v>
      </c>
      <c r="L13" s="12">
        <v>0</v>
      </c>
      <c r="M13" s="9">
        <f t="shared" ref="M13:M18" si="2">K13</f>
        <v>1875</v>
      </c>
      <c r="N13" s="9">
        <v>0</v>
      </c>
      <c r="O13" s="9">
        <v>0</v>
      </c>
      <c r="P13" s="9">
        <v>0</v>
      </c>
      <c r="Q13" s="9">
        <v>0</v>
      </c>
      <c r="R13" s="17"/>
      <c r="S13" s="22"/>
    </row>
    <row r="14" spans="1:19" ht="54" customHeight="1" x14ac:dyDescent="0.35">
      <c r="A14" s="7">
        <v>8</v>
      </c>
      <c r="B14" s="8" t="s">
        <v>38</v>
      </c>
      <c r="C14" s="9">
        <v>1</v>
      </c>
      <c r="D14" s="10">
        <v>41274</v>
      </c>
      <c r="E14" s="10">
        <v>41274</v>
      </c>
      <c r="F14" s="11">
        <v>30</v>
      </c>
      <c r="G14" s="9">
        <v>0</v>
      </c>
      <c r="H14" s="9">
        <v>0</v>
      </c>
      <c r="I14" s="19">
        <v>0</v>
      </c>
      <c r="J14" s="9">
        <v>0</v>
      </c>
      <c r="K14" s="9">
        <f t="shared" si="1"/>
        <v>1</v>
      </c>
      <c r="L14" s="12">
        <v>0</v>
      </c>
      <c r="M14" s="9">
        <f t="shared" si="2"/>
        <v>1</v>
      </c>
      <c r="N14" s="9">
        <v>0</v>
      </c>
      <c r="O14" s="9">
        <v>0</v>
      </c>
      <c r="P14" s="9">
        <v>0</v>
      </c>
      <c r="Q14" s="9">
        <v>0</v>
      </c>
      <c r="R14" s="17"/>
      <c r="S14" s="22"/>
    </row>
    <row r="15" spans="1:19" ht="86.25" customHeight="1" x14ac:dyDescent="0.35">
      <c r="A15" s="7">
        <v>9</v>
      </c>
      <c r="B15" s="8" t="s">
        <v>39</v>
      </c>
      <c r="C15" s="9">
        <v>9320</v>
      </c>
      <c r="D15" s="10">
        <v>41570</v>
      </c>
      <c r="E15" s="10">
        <v>41570</v>
      </c>
      <c r="F15" s="11">
        <v>30</v>
      </c>
      <c r="G15" s="9">
        <v>0</v>
      </c>
      <c r="H15" s="9">
        <v>0</v>
      </c>
      <c r="I15" s="19">
        <v>0</v>
      </c>
      <c r="J15" s="9">
        <v>0</v>
      </c>
      <c r="K15" s="9">
        <f>C15</f>
        <v>9320</v>
      </c>
      <c r="L15" s="12">
        <v>0</v>
      </c>
      <c r="M15" s="9">
        <f t="shared" si="2"/>
        <v>9320</v>
      </c>
      <c r="N15" s="9">
        <v>0</v>
      </c>
      <c r="O15" s="9">
        <v>0</v>
      </c>
      <c r="P15" s="9">
        <v>0</v>
      </c>
      <c r="Q15" s="9">
        <f>H15</f>
        <v>0</v>
      </c>
      <c r="R15" s="17"/>
      <c r="S15" s="22"/>
    </row>
    <row r="16" spans="1:19" ht="51.75" customHeight="1" x14ac:dyDescent="0.35">
      <c r="A16" s="7">
        <v>10</v>
      </c>
      <c r="B16" s="8" t="s">
        <v>46</v>
      </c>
      <c r="C16" s="9">
        <v>1</v>
      </c>
      <c r="D16" s="10">
        <v>41274</v>
      </c>
      <c r="E16" s="10">
        <v>41274</v>
      </c>
      <c r="F16" s="11">
        <v>30</v>
      </c>
      <c r="G16" s="9">
        <v>0</v>
      </c>
      <c r="H16" s="9">
        <v>0</v>
      </c>
      <c r="I16" s="19">
        <v>0</v>
      </c>
      <c r="J16" s="9">
        <v>0</v>
      </c>
      <c r="K16" s="9">
        <f t="shared" si="1"/>
        <v>1</v>
      </c>
      <c r="L16" s="12">
        <v>0</v>
      </c>
      <c r="M16" s="9">
        <f t="shared" si="2"/>
        <v>1</v>
      </c>
      <c r="N16" s="9">
        <v>0</v>
      </c>
      <c r="O16" s="9">
        <v>0</v>
      </c>
      <c r="P16" s="9">
        <v>0</v>
      </c>
      <c r="Q16" s="9">
        <v>0</v>
      </c>
      <c r="R16" s="17"/>
      <c r="S16" s="22"/>
    </row>
    <row r="17" spans="1:19" ht="72" customHeight="1" x14ac:dyDescent="0.35">
      <c r="A17" s="7">
        <v>11</v>
      </c>
      <c r="B17" s="8" t="s">
        <v>50</v>
      </c>
      <c r="C17" s="9">
        <v>1</v>
      </c>
      <c r="D17" s="10">
        <v>41274</v>
      </c>
      <c r="E17" s="10">
        <v>41274</v>
      </c>
      <c r="F17" s="11">
        <v>30</v>
      </c>
      <c r="G17" s="9">
        <v>0</v>
      </c>
      <c r="H17" s="9">
        <v>0</v>
      </c>
      <c r="I17" s="19">
        <v>0</v>
      </c>
      <c r="J17" s="9">
        <v>0</v>
      </c>
      <c r="K17" s="9">
        <f t="shared" si="1"/>
        <v>1</v>
      </c>
      <c r="L17" s="12">
        <v>0</v>
      </c>
      <c r="M17" s="9">
        <f t="shared" si="2"/>
        <v>1</v>
      </c>
      <c r="N17" s="9">
        <v>0</v>
      </c>
      <c r="O17" s="9">
        <v>0</v>
      </c>
      <c r="P17" s="9">
        <v>0</v>
      </c>
      <c r="Q17" s="9">
        <v>0</v>
      </c>
      <c r="R17" s="17"/>
      <c r="S17" s="22"/>
    </row>
    <row r="18" spans="1:19" ht="64.5" customHeight="1" x14ac:dyDescent="0.35">
      <c r="A18" s="7">
        <v>12</v>
      </c>
      <c r="B18" s="8" t="s">
        <v>44</v>
      </c>
      <c r="C18" s="9">
        <v>2100</v>
      </c>
      <c r="D18" s="10">
        <v>27029</v>
      </c>
      <c r="E18" s="10">
        <v>26665</v>
      </c>
      <c r="F18" s="11">
        <v>30</v>
      </c>
      <c r="G18" s="9">
        <v>0</v>
      </c>
      <c r="H18" s="9">
        <f t="shared" ref="H18" si="3">G18/12</f>
        <v>0</v>
      </c>
      <c r="I18" s="19">
        <v>0</v>
      </c>
      <c r="J18" s="9">
        <v>0</v>
      </c>
      <c r="K18" s="9">
        <f t="shared" si="1"/>
        <v>2100</v>
      </c>
      <c r="L18" s="12">
        <v>0</v>
      </c>
      <c r="M18" s="9">
        <f t="shared" si="2"/>
        <v>2100</v>
      </c>
      <c r="N18" s="9">
        <v>0</v>
      </c>
      <c r="O18" s="9">
        <v>0</v>
      </c>
      <c r="P18" s="9">
        <v>0</v>
      </c>
      <c r="Q18" s="9">
        <v>0</v>
      </c>
      <c r="R18" s="17"/>
      <c r="S18" s="22"/>
    </row>
    <row r="19" spans="1:19" ht="72.75" customHeight="1" x14ac:dyDescent="0.35">
      <c r="A19" s="7">
        <v>13</v>
      </c>
      <c r="B19" s="8" t="s">
        <v>35</v>
      </c>
      <c r="C19" s="13">
        <v>207185.62</v>
      </c>
      <c r="D19" s="31" t="s">
        <v>19</v>
      </c>
      <c r="E19" s="29">
        <v>26665</v>
      </c>
      <c r="F19" s="11">
        <v>30</v>
      </c>
      <c r="G19" s="9">
        <f>H19*12</f>
        <v>5501.64</v>
      </c>
      <c r="H19" s="9">
        <v>458.47</v>
      </c>
      <c r="I19" s="19">
        <v>193</v>
      </c>
      <c r="J19" s="9">
        <v>83022.16</v>
      </c>
      <c r="K19" s="9">
        <f>C19-J19</f>
        <v>124163.45999999999</v>
      </c>
      <c r="L19" s="12">
        <v>12</v>
      </c>
      <c r="M19" s="9">
        <f>K19-L19*H19</f>
        <v>118661.81999999999</v>
      </c>
      <c r="N19" s="9">
        <v>0</v>
      </c>
      <c r="O19" s="9">
        <v>0</v>
      </c>
      <c r="P19" s="9">
        <v>0</v>
      </c>
      <c r="Q19" s="9">
        <f>G19</f>
        <v>5501.64</v>
      </c>
      <c r="R19" s="17"/>
      <c r="S19" s="22"/>
    </row>
    <row r="20" spans="1:19" ht="59.25" customHeight="1" x14ac:dyDescent="0.35">
      <c r="A20" s="7">
        <v>14</v>
      </c>
      <c r="B20" s="8" t="s">
        <v>52</v>
      </c>
      <c r="C20" s="13">
        <v>683506.33</v>
      </c>
      <c r="D20" s="10">
        <v>44494</v>
      </c>
      <c r="E20" s="10">
        <v>44494</v>
      </c>
      <c r="F20" s="11">
        <v>15</v>
      </c>
      <c r="G20" s="9">
        <f>H20*12</f>
        <v>45567.12</v>
      </c>
      <c r="H20" s="9">
        <v>3797.26</v>
      </c>
      <c r="I20" s="19">
        <v>14</v>
      </c>
      <c r="J20" s="9">
        <v>46316.76</v>
      </c>
      <c r="K20" s="9">
        <f>C20-J20</f>
        <v>637189.56999999995</v>
      </c>
      <c r="L20" s="12">
        <v>12</v>
      </c>
      <c r="M20" s="9">
        <f>K20-L20*H20</f>
        <v>591622.44999999995</v>
      </c>
      <c r="N20" s="9">
        <v>0</v>
      </c>
      <c r="O20" s="9">
        <v>0</v>
      </c>
      <c r="P20" s="9">
        <v>0</v>
      </c>
      <c r="Q20" s="9">
        <f>G20</f>
        <v>45567.12</v>
      </c>
      <c r="R20" s="17"/>
      <c r="S20" s="22"/>
    </row>
    <row r="21" spans="1:19" ht="63" customHeight="1" x14ac:dyDescent="0.35">
      <c r="A21" s="50">
        <v>15</v>
      </c>
      <c r="B21" s="8" t="s">
        <v>53</v>
      </c>
      <c r="C21" s="13">
        <f>956665.13</f>
        <v>956665.13</v>
      </c>
      <c r="D21" s="31">
        <v>44494</v>
      </c>
      <c r="E21" s="10">
        <v>44494</v>
      </c>
      <c r="F21" s="11">
        <v>15</v>
      </c>
      <c r="G21" s="9">
        <f>H21*12</f>
        <v>63796.56</v>
      </c>
      <c r="H21" s="9">
        <v>5316.38</v>
      </c>
      <c r="I21" s="19">
        <v>13</v>
      </c>
      <c r="J21" s="9">
        <v>62122.080000000002</v>
      </c>
      <c r="K21" s="9">
        <f>C21-J21</f>
        <v>894543.05</v>
      </c>
      <c r="L21" s="12">
        <v>12</v>
      </c>
      <c r="M21" s="9">
        <f>K21-L21*H21</f>
        <v>830746.49</v>
      </c>
      <c r="N21" s="9">
        <v>0</v>
      </c>
      <c r="O21" s="9">
        <v>0</v>
      </c>
      <c r="P21" s="9">
        <v>0</v>
      </c>
      <c r="Q21" s="9">
        <f>G21</f>
        <v>63796.56</v>
      </c>
      <c r="R21" s="17"/>
      <c r="S21" s="22"/>
    </row>
    <row r="22" spans="1:19" ht="72" customHeight="1" x14ac:dyDescent="0.35">
      <c r="A22" s="7">
        <v>16</v>
      </c>
      <c r="B22" s="8" t="s">
        <v>31</v>
      </c>
      <c r="C22" s="13">
        <v>1059627.07</v>
      </c>
      <c r="D22" s="31" t="s">
        <v>19</v>
      </c>
      <c r="E22" s="10">
        <v>27029</v>
      </c>
      <c r="F22" s="11">
        <v>30</v>
      </c>
      <c r="G22" s="9">
        <f>H22*12</f>
        <v>41216.399999999994</v>
      </c>
      <c r="H22" s="9">
        <v>3434.7</v>
      </c>
      <c r="I22" s="19">
        <v>21</v>
      </c>
      <c r="J22" s="9">
        <v>80731.34</v>
      </c>
      <c r="K22" s="9">
        <f>C22-J22</f>
        <v>978895.7300000001</v>
      </c>
      <c r="L22" s="12">
        <v>12</v>
      </c>
      <c r="M22" s="9">
        <f>K22-L22*H22</f>
        <v>937679.33000000007</v>
      </c>
      <c r="N22" s="9">
        <v>0</v>
      </c>
      <c r="O22" s="9">
        <v>0</v>
      </c>
      <c r="P22" s="9">
        <v>0</v>
      </c>
      <c r="Q22" s="9">
        <f>G22</f>
        <v>41216.399999999994</v>
      </c>
      <c r="R22" s="17"/>
      <c r="S22" s="22"/>
    </row>
    <row r="23" spans="1:19" ht="72.75" customHeight="1" x14ac:dyDescent="0.35">
      <c r="A23" s="7">
        <v>17</v>
      </c>
      <c r="B23" s="8" t="s">
        <v>32</v>
      </c>
      <c r="C23" s="13">
        <v>432674.17</v>
      </c>
      <c r="D23" s="31" t="s">
        <v>20</v>
      </c>
      <c r="E23" s="10">
        <v>27029</v>
      </c>
      <c r="F23" s="11">
        <v>30</v>
      </c>
      <c r="G23" s="9">
        <f>H23*12</f>
        <v>15306.24</v>
      </c>
      <c r="H23" s="9">
        <v>1275.52</v>
      </c>
      <c r="I23" s="19">
        <v>61</v>
      </c>
      <c r="J23" s="9">
        <v>81986.5</v>
      </c>
      <c r="K23" s="9">
        <f>C23-J23</f>
        <v>350687.67</v>
      </c>
      <c r="L23" s="12">
        <v>12</v>
      </c>
      <c r="M23" s="9">
        <f>K23-L23*H23</f>
        <v>335381.43</v>
      </c>
      <c r="N23" s="9">
        <v>0</v>
      </c>
      <c r="O23" s="9">
        <v>0</v>
      </c>
      <c r="P23" s="9">
        <v>0</v>
      </c>
      <c r="Q23" s="9">
        <f>G23</f>
        <v>15306.24</v>
      </c>
      <c r="R23" s="17"/>
      <c r="S23" s="22"/>
    </row>
    <row r="24" spans="1:19" ht="49.5" customHeight="1" x14ac:dyDescent="0.35">
      <c r="A24" s="50">
        <v>18</v>
      </c>
      <c r="B24" s="8" t="s">
        <v>28</v>
      </c>
      <c r="C24" s="9">
        <v>0.01</v>
      </c>
      <c r="D24" s="10">
        <v>27029</v>
      </c>
      <c r="E24" s="10">
        <v>27029</v>
      </c>
      <c r="F24" s="11">
        <v>30</v>
      </c>
      <c r="G24" s="9">
        <v>0</v>
      </c>
      <c r="H24" s="9">
        <f t="shared" ref="H24:H26" si="4">G24/12</f>
        <v>0</v>
      </c>
      <c r="I24" s="19">
        <v>0</v>
      </c>
      <c r="J24" s="9">
        <v>0</v>
      </c>
      <c r="K24" s="9">
        <f>C24</f>
        <v>0.01</v>
      </c>
      <c r="L24" s="12">
        <v>0</v>
      </c>
      <c r="M24" s="9">
        <f>K24</f>
        <v>0.01</v>
      </c>
      <c r="N24" s="9">
        <v>0</v>
      </c>
      <c r="O24" s="9">
        <v>0</v>
      </c>
      <c r="P24" s="9">
        <v>0</v>
      </c>
      <c r="Q24" s="9">
        <v>0</v>
      </c>
      <c r="R24" s="17"/>
      <c r="S24" s="22"/>
    </row>
    <row r="25" spans="1:19" ht="61.5" customHeight="1" x14ac:dyDescent="0.35">
      <c r="A25" s="7">
        <v>19</v>
      </c>
      <c r="B25" s="8" t="s">
        <v>30</v>
      </c>
      <c r="C25" s="9">
        <v>323152.40000000002</v>
      </c>
      <c r="D25" s="10">
        <v>41274</v>
      </c>
      <c r="E25" s="10">
        <v>41274</v>
      </c>
      <c r="F25" s="11">
        <v>30</v>
      </c>
      <c r="G25" s="9">
        <f>C25/F25</f>
        <v>10771.746666666668</v>
      </c>
      <c r="H25" s="9">
        <f t="shared" si="4"/>
        <v>897.64555555555569</v>
      </c>
      <c r="I25" s="19">
        <v>77</v>
      </c>
      <c r="J25" s="9">
        <v>77183.679999999993</v>
      </c>
      <c r="K25" s="9">
        <f>C25-J25</f>
        <v>245968.72000000003</v>
      </c>
      <c r="L25" s="12">
        <v>12</v>
      </c>
      <c r="M25" s="9">
        <f>K25-Q25</f>
        <v>235196.97333333336</v>
      </c>
      <c r="N25" s="9">
        <v>0</v>
      </c>
      <c r="O25" s="9">
        <v>0</v>
      </c>
      <c r="P25" s="9">
        <v>0</v>
      </c>
      <c r="Q25" s="9">
        <f>H25*L25</f>
        <v>10771.746666666668</v>
      </c>
      <c r="R25" s="17"/>
      <c r="S25" s="22"/>
    </row>
    <row r="26" spans="1:19" ht="73.5" customHeight="1" x14ac:dyDescent="0.35">
      <c r="A26" s="7">
        <v>20</v>
      </c>
      <c r="B26" s="8" t="s">
        <v>33</v>
      </c>
      <c r="C26" s="9">
        <v>25197.57</v>
      </c>
      <c r="D26" s="10">
        <v>27029</v>
      </c>
      <c r="E26" s="10">
        <v>26665</v>
      </c>
      <c r="F26" s="11">
        <v>30</v>
      </c>
      <c r="G26" s="9">
        <v>0</v>
      </c>
      <c r="H26" s="9">
        <f t="shared" si="4"/>
        <v>0</v>
      </c>
      <c r="I26" s="19">
        <v>1</v>
      </c>
      <c r="J26" s="9">
        <f>C26</f>
        <v>25197.57</v>
      </c>
      <c r="K26" s="9">
        <v>0</v>
      </c>
      <c r="L26" s="12">
        <v>0</v>
      </c>
      <c r="M26" s="9">
        <v>0</v>
      </c>
      <c r="N26" s="9">
        <v>0</v>
      </c>
      <c r="O26" s="9">
        <v>0</v>
      </c>
      <c r="P26" s="9">
        <v>0</v>
      </c>
      <c r="Q26" s="9">
        <v>0</v>
      </c>
      <c r="R26" s="17"/>
      <c r="S26" s="22"/>
    </row>
    <row r="27" spans="1:19" ht="51" customHeight="1" x14ac:dyDescent="0.35">
      <c r="A27" s="7">
        <v>21</v>
      </c>
      <c r="B27" s="8" t="s">
        <v>42</v>
      </c>
      <c r="C27" s="34">
        <v>421085</v>
      </c>
      <c r="D27" s="32" t="s">
        <v>18</v>
      </c>
      <c r="E27" s="10">
        <v>26665</v>
      </c>
      <c r="F27" s="11">
        <v>30</v>
      </c>
      <c r="G27" s="9">
        <f>H27*12</f>
        <v>14036.16</v>
      </c>
      <c r="H27" s="9">
        <v>1169.68</v>
      </c>
      <c r="I27" s="19">
        <v>24</v>
      </c>
      <c r="J27" s="9">
        <v>30996.52</v>
      </c>
      <c r="K27" s="9">
        <f>C27-J27</f>
        <v>390088.48</v>
      </c>
      <c r="L27" s="12">
        <v>12</v>
      </c>
      <c r="M27" s="9">
        <f>K27-Q27</f>
        <v>376052.32</v>
      </c>
      <c r="N27" s="9">
        <v>0</v>
      </c>
      <c r="O27" s="9">
        <v>0</v>
      </c>
      <c r="P27" s="9">
        <v>0</v>
      </c>
      <c r="Q27" s="9">
        <f>H27*L27</f>
        <v>14036.16</v>
      </c>
      <c r="R27" s="17"/>
      <c r="S27" s="22"/>
    </row>
    <row r="28" spans="1:19" ht="51" customHeight="1" x14ac:dyDescent="0.35">
      <c r="A28" s="7">
        <v>22</v>
      </c>
      <c r="B28" s="8" t="s">
        <v>34</v>
      </c>
      <c r="C28" s="13">
        <v>225720</v>
      </c>
      <c r="D28" s="10">
        <v>39814</v>
      </c>
      <c r="E28" s="10">
        <v>39814</v>
      </c>
      <c r="F28" s="11">
        <v>30</v>
      </c>
      <c r="G28" s="9">
        <f>H28*12</f>
        <v>9118.2000000000007</v>
      </c>
      <c r="H28" s="9">
        <v>759.85</v>
      </c>
      <c r="I28" s="19">
        <v>98</v>
      </c>
      <c r="J28" s="9">
        <v>83697.990000000005</v>
      </c>
      <c r="K28" s="9">
        <f>C28-J28</f>
        <v>142022.01</v>
      </c>
      <c r="L28" s="12">
        <v>12</v>
      </c>
      <c r="M28" s="9">
        <f>K28-Q28</f>
        <v>132903.81</v>
      </c>
      <c r="N28" s="9">
        <v>0</v>
      </c>
      <c r="O28" s="9">
        <v>0</v>
      </c>
      <c r="P28" s="9">
        <v>0</v>
      </c>
      <c r="Q28" s="9">
        <f>H28*L28</f>
        <v>9118.2000000000007</v>
      </c>
      <c r="R28" s="17"/>
      <c r="S28" s="22"/>
    </row>
    <row r="29" spans="1:19" ht="51.75" customHeight="1" x14ac:dyDescent="0.35">
      <c r="A29" s="7">
        <v>23</v>
      </c>
      <c r="B29" s="8" t="s">
        <v>36</v>
      </c>
      <c r="C29" s="9">
        <v>0.01</v>
      </c>
      <c r="D29" s="10">
        <v>33604</v>
      </c>
      <c r="E29" s="10">
        <v>33604</v>
      </c>
      <c r="F29" s="11">
        <v>30</v>
      </c>
      <c r="G29" s="9">
        <v>0</v>
      </c>
      <c r="H29" s="9">
        <f t="shared" ref="H29:H30" si="5">G29/12</f>
        <v>0</v>
      </c>
      <c r="I29" s="19">
        <v>0</v>
      </c>
      <c r="J29" s="9">
        <v>0</v>
      </c>
      <c r="K29" s="9">
        <f>C29</f>
        <v>0.01</v>
      </c>
      <c r="L29" s="12">
        <v>0</v>
      </c>
      <c r="M29" s="9">
        <f>K29</f>
        <v>0.01</v>
      </c>
      <c r="N29" s="9">
        <v>0</v>
      </c>
      <c r="O29" s="9">
        <v>0</v>
      </c>
      <c r="P29" s="9">
        <v>0</v>
      </c>
      <c r="Q29" s="9">
        <v>0</v>
      </c>
      <c r="R29" s="17"/>
      <c r="S29" s="22"/>
    </row>
    <row r="30" spans="1:19" ht="59.25" customHeight="1" x14ac:dyDescent="0.35">
      <c r="A30" s="7">
        <v>24</v>
      </c>
      <c r="B30" s="8" t="s">
        <v>49</v>
      </c>
      <c r="C30" s="9">
        <v>1</v>
      </c>
      <c r="D30" s="10">
        <v>41274</v>
      </c>
      <c r="E30" s="10">
        <v>41274</v>
      </c>
      <c r="F30" s="11">
        <v>30</v>
      </c>
      <c r="G30" s="9">
        <v>0</v>
      </c>
      <c r="H30" s="9">
        <f t="shared" si="5"/>
        <v>0</v>
      </c>
      <c r="I30" s="19">
        <v>0</v>
      </c>
      <c r="J30" s="9">
        <v>0</v>
      </c>
      <c r="K30" s="9">
        <f>C30</f>
        <v>1</v>
      </c>
      <c r="L30" s="12">
        <v>0</v>
      </c>
      <c r="M30" s="9">
        <f>K30</f>
        <v>1</v>
      </c>
      <c r="N30" s="9">
        <v>0</v>
      </c>
      <c r="O30" s="9">
        <v>0</v>
      </c>
      <c r="P30" s="9">
        <v>0</v>
      </c>
      <c r="Q30" s="9">
        <v>0</v>
      </c>
      <c r="R30" s="17"/>
      <c r="S30" s="22"/>
    </row>
    <row r="31" spans="1:19" ht="38.25" customHeight="1" x14ac:dyDescent="0.35">
      <c r="A31" s="7">
        <v>25</v>
      </c>
      <c r="B31" s="8" t="s">
        <v>47</v>
      </c>
      <c r="C31" s="9">
        <v>176100</v>
      </c>
      <c r="D31" s="10">
        <v>41274</v>
      </c>
      <c r="E31" s="10">
        <v>41274</v>
      </c>
      <c r="F31" s="11">
        <v>30</v>
      </c>
      <c r="G31" s="9">
        <f>C31/F31</f>
        <v>5870</v>
      </c>
      <c r="H31" s="9">
        <f>G31/12</f>
        <v>489.16666666666669</v>
      </c>
      <c r="I31" s="19">
        <v>77</v>
      </c>
      <c r="J31" s="9">
        <v>42122.92</v>
      </c>
      <c r="K31" s="9">
        <f>C31-J31</f>
        <v>133977.08000000002</v>
      </c>
      <c r="L31" s="12">
        <v>12</v>
      </c>
      <c r="M31" s="9">
        <f>K31-Q31</f>
        <v>128107.08000000002</v>
      </c>
      <c r="N31" s="9">
        <v>0</v>
      </c>
      <c r="O31" s="9">
        <v>0</v>
      </c>
      <c r="P31" s="9">
        <v>0</v>
      </c>
      <c r="Q31" s="9">
        <f>H31*L31</f>
        <v>5870</v>
      </c>
      <c r="R31" s="17"/>
      <c r="S31" s="22"/>
    </row>
    <row r="32" spans="1:19" ht="50.25" customHeight="1" x14ac:dyDescent="0.35">
      <c r="A32" s="7">
        <v>26</v>
      </c>
      <c r="B32" s="8" t="s">
        <v>48</v>
      </c>
      <c r="C32" s="9">
        <v>1</v>
      </c>
      <c r="D32" s="10">
        <v>41274</v>
      </c>
      <c r="E32" s="10">
        <v>41274</v>
      </c>
      <c r="F32" s="11">
        <v>30</v>
      </c>
      <c r="G32" s="9">
        <v>0</v>
      </c>
      <c r="H32" s="9">
        <f t="shared" ref="H32" si="6">G32/12</f>
        <v>0</v>
      </c>
      <c r="I32" s="19">
        <v>0</v>
      </c>
      <c r="J32" s="9">
        <v>0</v>
      </c>
      <c r="K32" s="9">
        <f>C32</f>
        <v>1</v>
      </c>
      <c r="L32" s="12">
        <v>0</v>
      </c>
      <c r="M32" s="9">
        <f>K32</f>
        <v>1</v>
      </c>
      <c r="N32" s="9">
        <v>0</v>
      </c>
      <c r="O32" s="9">
        <v>0</v>
      </c>
      <c r="P32" s="9">
        <v>0</v>
      </c>
      <c r="Q32" s="9">
        <v>0</v>
      </c>
      <c r="R32" s="17"/>
      <c r="S32" s="22"/>
    </row>
    <row r="33" spans="1:19" ht="60.75" customHeight="1" x14ac:dyDescent="0.35">
      <c r="A33" s="7">
        <v>27</v>
      </c>
      <c r="B33" s="8" t="s">
        <v>51</v>
      </c>
      <c r="C33" s="9">
        <v>1</v>
      </c>
      <c r="D33" s="10">
        <v>41274</v>
      </c>
      <c r="E33" s="10">
        <v>41274</v>
      </c>
      <c r="F33" s="11">
        <v>30</v>
      </c>
      <c r="G33" s="9">
        <v>0</v>
      </c>
      <c r="H33" s="9">
        <f t="shared" ref="H33" si="7">G33/12</f>
        <v>0</v>
      </c>
      <c r="I33" s="19">
        <v>0</v>
      </c>
      <c r="J33" s="9">
        <v>0</v>
      </c>
      <c r="K33" s="9">
        <f>C33</f>
        <v>1</v>
      </c>
      <c r="L33" s="12">
        <v>0</v>
      </c>
      <c r="M33" s="9">
        <f>K33</f>
        <v>1</v>
      </c>
      <c r="N33" s="9">
        <v>0</v>
      </c>
      <c r="O33" s="9">
        <v>0</v>
      </c>
      <c r="P33" s="9">
        <v>0</v>
      </c>
      <c r="Q33" s="9">
        <v>0</v>
      </c>
      <c r="R33" s="17"/>
      <c r="S33" s="22"/>
    </row>
    <row r="34" spans="1:19" ht="59.25" customHeight="1" x14ac:dyDescent="0.35">
      <c r="A34" s="7">
        <v>28</v>
      </c>
      <c r="B34" s="8" t="s">
        <v>54</v>
      </c>
      <c r="C34" s="9">
        <v>1</v>
      </c>
      <c r="D34" s="10">
        <v>41274</v>
      </c>
      <c r="E34" s="10">
        <v>41274</v>
      </c>
      <c r="F34" s="11">
        <v>30</v>
      </c>
      <c r="G34" s="9">
        <v>0</v>
      </c>
      <c r="H34" s="9">
        <f t="shared" ref="H34" si="8">G34/12</f>
        <v>0</v>
      </c>
      <c r="I34" s="19">
        <v>0</v>
      </c>
      <c r="J34" s="9">
        <v>0</v>
      </c>
      <c r="K34" s="9">
        <f>C34</f>
        <v>1</v>
      </c>
      <c r="L34" s="12">
        <v>0</v>
      </c>
      <c r="M34" s="9">
        <f>K34</f>
        <v>1</v>
      </c>
      <c r="N34" s="9">
        <v>0</v>
      </c>
      <c r="O34" s="9">
        <v>0</v>
      </c>
      <c r="P34" s="9">
        <v>0</v>
      </c>
      <c r="Q34" s="9">
        <v>0</v>
      </c>
      <c r="R34" s="17"/>
      <c r="S34" s="22"/>
    </row>
    <row r="35" spans="1:19" ht="25.5" customHeight="1" x14ac:dyDescent="0.35">
      <c r="A35" s="38" t="s">
        <v>16</v>
      </c>
      <c r="B35" s="38"/>
      <c r="C35" s="14">
        <f>SUM(C7:C34)</f>
        <v>4948159.3099999996</v>
      </c>
      <c r="D35" s="14"/>
      <c r="E35" s="11"/>
      <c r="F35" s="11"/>
      <c r="G35" s="14">
        <f>SUM(G7:G34)</f>
        <v>224350.73333333334</v>
      </c>
      <c r="H35" s="14">
        <f>SUM(H7:H34)</f>
        <v>18695.894444444446</v>
      </c>
      <c r="I35" s="9"/>
      <c r="J35" s="14">
        <f>SUM(J7:J34)</f>
        <v>723835.16999999993</v>
      </c>
      <c r="K35" s="14">
        <f>SUM(K7:K34)</f>
        <v>4224324.1399999997</v>
      </c>
      <c r="L35" s="12"/>
      <c r="M35" s="14">
        <f>SUM(M7:M34)</f>
        <v>3999973.4066666663</v>
      </c>
      <c r="N35" s="9"/>
      <c r="O35" s="9"/>
      <c r="P35" s="9"/>
      <c r="Q35" s="14">
        <f>SUM(Q7:Q34)</f>
        <v>224350.73333333334</v>
      </c>
    </row>
    <row r="36" spans="1:19" ht="18.75" customHeight="1" x14ac:dyDescent="0.35">
      <c r="C36" s="5"/>
      <c r="D36" s="5"/>
      <c r="G36" s="5"/>
      <c r="H36" s="5"/>
      <c r="I36" s="5"/>
      <c r="J36" s="5"/>
      <c r="K36" s="5"/>
      <c r="L36" s="6"/>
      <c r="M36" s="5"/>
      <c r="N36" s="5"/>
      <c r="O36" s="5"/>
      <c r="P36" s="5"/>
      <c r="Q36" s="35"/>
    </row>
    <row r="37" spans="1:19" ht="23.25" hidden="1" customHeight="1" x14ac:dyDescent="0.35">
      <c r="D37" s="5"/>
      <c r="G37" s="5"/>
      <c r="H37" s="5"/>
      <c r="I37" s="5"/>
      <c r="J37" s="5"/>
      <c r="K37" s="5"/>
      <c r="L37" s="6"/>
      <c r="M37" s="5"/>
      <c r="N37" s="5"/>
      <c r="O37" s="5"/>
      <c r="P37" s="5"/>
      <c r="Q37" s="5"/>
    </row>
    <row r="38" spans="1:19" ht="47.25" hidden="1" customHeight="1" x14ac:dyDescent="0.35">
      <c r="C38" s="5"/>
      <c r="D38" s="5"/>
      <c r="G38" s="5"/>
      <c r="H38" s="5"/>
      <c r="I38" s="5"/>
      <c r="J38" s="5"/>
      <c r="K38" s="5"/>
      <c r="L38" s="6"/>
      <c r="M38" s="5"/>
      <c r="N38" s="5"/>
      <c r="O38" s="5"/>
      <c r="P38" s="5"/>
      <c r="Q38" s="5"/>
    </row>
    <row r="39" spans="1:19" ht="56.25" hidden="1" customHeight="1" x14ac:dyDescent="0.35">
      <c r="C39" s="5"/>
      <c r="D39" s="5"/>
      <c r="G39" s="5"/>
      <c r="H39" s="5"/>
      <c r="I39" s="5"/>
      <c r="J39" s="5"/>
      <c r="K39" s="5"/>
      <c r="L39" s="6"/>
      <c r="M39" s="5"/>
      <c r="N39" s="5"/>
      <c r="O39" s="5"/>
      <c r="P39" s="5"/>
      <c r="Q39" s="5"/>
    </row>
    <row r="40" spans="1:19" ht="37.5" hidden="1" customHeight="1" x14ac:dyDescent="0.35">
      <c r="C40" s="5"/>
      <c r="D40" s="5"/>
      <c r="G40" s="5"/>
      <c r="H40" s="5"/>
      <c r="I40" s="5"/>
      <c r="J40" s="5"/>
      <c r="K40" s="5"/>
      <c r="L40" s="6"/>
      <c r="M40" s="5"/>
      <c r="N40" s="5"/>
      <c r="O40" s="5"/>
      <c r="P40" s="5"/>
      <c r="Q40" s="5"/>
    </row>
    <row r="41" spans="1:19" ht="31.5" customHeight="1" x14ac:dyDescent="0.35">
      <c r="C41" s="5"/>
      <c r="D41" s="5"/>
      <c r="G41" s="5"/>
      <c r="H41" s="48" t="s">
        <v>24</v>
      </c>
      <c r="I41" s="40"/>
      <c r="J41" s="40"/>
      <c r="K41" s="5"/>
      <c r="L41" s="6"/>
      <c r="M41" s="5"/>
      <c r="N41" s="5"/>
      <c r="O41" s="5"/>
      <c r="P41" s="5"/>
      <c r="Q41" s="5"/>
    </row>
    <row r="42" spans="1:19" ht="126" customHeight="1" x14ac:dyDescent="0.35">
      <c r="C42" s="39" t="s">
        <v>23</v>
      </c>
      <c r="D42" s="40"/>
      <c r="E42" s="40"/>
      <c r="F42" s="40"/>
      <c r="G42" s="40"/>
      <c r="H42" s="23"/>
      <c r="I42" s="23"/>
      <c r="J42" s="23"/>
      <c r="K42" s="46" t="s">
        <v>26</v>
      </c>
      <c r="L42" s="47"/>
      <c r="M42" s="47"/>
      <c r="N42" s="47"/>
      <c r="O42" s="47"/>
      <c r="P42" s="47"/>
      <c r="Q42" s="23"/>
    </row>
    <row r="43" spans="1:19" ht="13.5" customHeight="1" x14ac:dyDescent="0.35">
      <c r="C43" s="25"/>
      <c r="D43" s="25"/>
      <c r="E43" s="25"/>
      <c r="F43" s="25"/>
      <c r="G43" s="25"/>
      <c r="H43" s="23"/>
      <c r="I43" s="23"/>
      <c r="J43" s="23"/>
      <c r="K43" s="23"/>
      <c r="L43" s="41"/>
      <c r="M43" s="41"/>
      <c r="N43" s="41"/>
      <c r="O43" s="41"/>
      <c r="P43" s="41"/>
      <c r="Q43" s="41"/>
    </row>
    <row r="44" spans="1:19" ht="13.5" customHeight="1" x14ac:dyDescent="0.35">
      <c r="C44" s="25"/>
      <c r="D44" s="25"/>
      <c r="E44" s="25"/>
      <c r="F44" s="25"/>
      <c r="G44" s="25"/>
      <c r="H44" s="23"/>
      <c r="I44" s="23"/>
      <c r="J44" s="23"/>
      <c r="K44" s="23"/>
      <c r="L44" s="41"/>
      <c r="M44" s="41"/>
      <c r="N44" s="41"/>
      <c r="O44" s="41"/>
      <c r="P44" s="41"/>
      <c r="Q44" s="41"/>
    </row>
    <row r="45" spans="1:19" ht="15" customHeight="1" x14ac:dyDescent="0.35">
      <c r="C45" s="30"/>
      <c r="D45" s="23"/>
      <c r="E45" s="16"/>
      <c r="F45" s="16"/>
      <c r="G45" s="23"/>
      <c r="H45" s="23"/>
      <c r="I45" s="23"/>
      <c r="J45" s="23"/>
      <c r="K45" s="23"/>
      <c r="L45" s="24"/>
      <c r="M45" s="23"/>
      <c r="N45" s="23"/>
      <c r="O45" s="23"/>
      <c r="P45" s="23"/>
      <c r="Q45" s="23"/>
    </row>
    <row r="46" spans="1:19" x14ac:dyDescent="0.35">
      <c r="C46" s="23"/>
      <c r="D46" s="23"/>
      <c r="E46" s="16"/>
      <c r="F46" s="16"/>
      <c r="G46" s="23"/>
      <c r="H46" s="23"/>
      <c r="I46" s="23"/>
      <c r="J46" s="23"/>
      <c r="K46" s="23"/>
      <c r="L46" s="24"/>
      <c r="M46" s="23"/>
      <c r="N46" s="23"/>
      <c r="O46" s="23"/>
      <c r="P46" s="23"/>
      <c r="Q46" s="23"/>
    </row>
    <row r="47" spans="1:19" ht="15" customHeight="1" x14ac:dyDescent="0.35">
      <c r="C47" s="45"/>
      <c r="D47" s="45"/>
      <c r="E47" s="45"/>
      <c r="F47" s="45"/>
      <c r="G47" s="45"/>
      <c r="H47" s="45"/>
      <c r="I47" s="45"/>
      <c r="J47" s="23"/>
      <c r="K47" s="23"/>
      <c r="L47" s="42"/>
      <c r="M47" s="42"/>
      <c r="N47" s="42"/>
      <c r="O47" s="42"/>
      <c r="P47" s="23"/>
      <c r="Q47" s="23"/>
    </row>
    <row r="48" spans="1:19" ht="13.5" customHeight="1" x14ac:dyDescent="0.35">
      <c r="C48" s="45"/>
      <c r="D48" s="45"/>
      <c r="E48" s="45"/>
      <c r="F48" s="45"/>
      <c r="G48" s="45"/>
      <c r="H48" s="45"/>
      <c r="I48" s="45"/>
      <c r="J48" s="23"/>
      <c r="K48" s="23"/>
      <c r="L48" s="24"/>
      <c r="M48" s="23"/>
      <c r="N48" s="23"/>
      <c r="O48" s="23"/>
      <c r="P48" s="23"/>
      <c r="Q48" s="23"/>
    </row>
    <row r="49" spans="3:17" x14ac:dyDescent="0.35">
      <c r="C49" s="26"/>
      <c r="D49" s="26"/>
      <c r="E49" s="27"/>
      <c r="F49" s="27"/>
      <c r="G49" s="36"/>
      <c r="H49" s="36"/>
      <c r="I49" s="23"/>
      <c r="J49" s="23"/>
      <c r="K49" s="23"/>
      <c r="L49" s="28"/>
      <c r="M49" s="26"/>
      <c r="N49" s="26"/>
      <c r="O49" s="26"/>
      <c r="P49" s="36"/>
      <c r="Q49" s="36"/>
    </row>
    <row r="50" spans="3:17" x14ac:dyDescent="0.35">
      <c r="C50" s="5"/>
      <c r="D50" s="5"/>
      <c r="G50" s="5"/>
      <c r="H50" s="5"/>
      <c r="I50" s="5"/>
      <c r="J50" s="5"/>
      <c r="K50" s="5"/>
      <c r="L50" s="6"/>
      <c r="M50" s="5"/>
      <c r="N50" s="5"/>
      <c r="O50" s="5"/>
      <c r="P50" s="5"/>
      <c r="Q50" s="5"/>
    </row>
    <row r="51" spans="3:17" x14ac:dyDescent="0.35">
      <c r="C51" s="5"/>
      <c r="D51" s="5"/>
      <c r="G51" s="5"/>
      <c r="H51" s="5"/>
      <c r="I51" s="5"/>
      <c r="J51" s="5"/>
      <c r="K51" s="5"/>
      <c r="L51" s="6"/>
      <c r="M51" s="5"/>
      <c r="N51" s="5"/>
      <c r="O51" s="5"/>
      <c r="P51" s="5"/>
      <c r="Q51" s="5"/>
    </row>
    <row r="52" spans="3:17" x14ac:dyDescent="0.35">
      <c r="C52" s="5"/>
      <c r="D52" s="5"/>
      <c r="G52" s="5"/>
      <c r="H52" s="5"/>
      <c r="I52" s="5"/>
      <c r="J52" s="5"/>
      <c r="K52" s="5"/>
      <c r="L52" s="6"/>
      <c r="M52" s="5"/>
      <c r="N52" s="5"/>
      <c r="O52" s="5"/>
      <c r="P52" s="5"/>
      <c r="Q52" s="5"/>
    </row>
    <row r="53" spans="3:17" x14ac:dyDescent="0.35">
      <c r="C53" s="5"/>
      <c r="D53" s="5"/>
      <c r="G53" s="5"/>
      <c r="H53" s="5"/>
      <c r="I53" s="5"/>
      <c r="J53" s="5"/>
      <c r="K53" s="5"/>
      <c r="L53" s="6"/>
      <c r="M53" s="5"/>
      <c r="N53" s="5"/>
      <c r="O53" s="5"/>
      <c r="P53" s="5"/>
      <c r="Q53" s="5"/>
    </row>
    <row r="54" spans="3:17" x14ac:dyDescent="0.35">
      <c r="C54" s="5"/>
      <c r="D54" s="5"/>
      <c r="G54" s="5"/>
      <c r="H54" s="5"/>
      <c r="I54" s="5"/>
      <c r="J54" s="5"/>
      <c r="K54" s="5"/>
      <c r="L54" s="6"/>
      <c r="M54" s="5"/>
      <c r="N54" s="5"/>
      <c r="O54" s="5"/>
      <c r="P54" s="5"/>
      <c r="Q54" s="5"/>
    </row>
    <row r="55" spans="3:17" x14ac:dyDescent="0.35">
      <c r="C55" s="5"/>
      <c r="D55" s="5"/>
      <c r="G55" s="5"/>
      <c r="H55" s="5"/>
      <c r="I55" s="5"/>
      <c r="J55" s="5"/>
      <c r="K55" s="5"/>
      <c r="L55" s="6"/>
      <c r="M55" s="5"/>
      <c r="N55" s="5"/>
      <c r="O55" s="5"/>
      <c r="P55" s="5"/>
      <c r="Q55" s="5"/>
    </row>
    <row r="56" spans="3:17" x14ac:dyDescent="0.35">
      <c r="C56" s="5"/>
      <c r="D56" s="5"/>
      <c r="G56" s="5"/>
      <c r="H56" s="5"/>
      <c r="I56" s="5"/>
      <c r="J56" s="5"/>
      <c r="K56" s="5"/>
      <c r="L56" s="6"/>
      <c r="M56" s="5"/>
      <c r="N56" s="5"/>
      <c r="O56" s="5"/>
      <c r="P56" s="5"/>
      <c r="Q56" s="5"/>
    </row>
    <row r="57" spans="3:17" x14ac:dyDescent="0.35">
      <c r="C57" s="5"/>
      <c r="D57" s="5"/>
      <c r="G57" s="5"/>
      <c r="H57" s="5"/>
      <c r="I57" s="5"/>
      <c r="J57" s="5"/>
      <c r="K57" s="5"/>
      <c r="L57" s="6"/>
      <c r="M57" s="5"/>
      <c r="N57" s="5"/>
      <c r="O57" s="5"/>
      <c r="P57" s="5"/>
      <c r="Q57" s="5"/>
    </row>
    <row r="58" spans="3:17" x14ac:dyDescent="0.35">
      <c r="C58" s="5"/>
      <c r="D58" s="5"/>
      <c r="G58" s="5"/>
      <c r="H58" s="5"/>
      <c r="I58" s="5"/>
      <c r="J58" s="5"/>
      <c r="K58" s="5"/>
      <c r="L58" s="6"/>
      <c r="M58" s="5"/>
      <c r="N58" s="5"/>
      <c r="O58" s="5"/>
      <c r="P58" s="5"/>
      <c r="Q58" s="5"/>
    </row>
    <row r="59" spans="3:17" x14ac:dyDescent="0.35">
      <c r="C59" s="5"/>
      <c r="D59" s="5"/>
      <c r="G59" s="5"/>
      <c r="H59" s="5"/>
      <c r="I59" s="5"/>
      <c r="J59" s="5"/>
      <c r="K59" s="5"/>
      <c r="L59" s="6"/>
      <c r="M59" s="5"/>
      <c r="N59" s="5"/>
      <c r="O59" s="5"/>
      <c r="P59" s="5"/>
      <c r="Q59" s="5"/>
    </row>
    <row r="60" spans="3:17" x14ac:dyDescent="0.35">
      <c r="C60" s="5"/>
      <c r="D60" s="5"/>
      <c r="G60" s="5"/>
      <c r="H60" s="5"/>
      <c r="I60" s="5"/>
      <c r="J60" s="5"/>
      <c r="K60" s="5"/>
      <c r="L60" s="6"/>
      <c r="M60" s="5"/>
      <c r="N60" s="5"/>
      <c r="O60" s="5"/>
      <c r="P60" s="5"/>
      <c r="Q60" s="5"/>
    </row>
    <row r="61" spans="3:17" x14ac:dyDescent="0.35">
      <c r="C61" s="5"/>
      <c r="D61" s="5"/>
      <c r="G61" s="5"/>
      <c r="H61" s="5"/>
      <c r="I61" s="5"/>
      <c r="J61" s="5"/>
      <c r="K61" s="5"/>
      <c r="L61" s="6"/>
      <c r="M61" s="5"/>
      <c r="N61" s="5"/>
      <c r="O61" s="5"/>
      <c r="P61" s="5"/>
      <c r="Q61" s="5"/>
    </row>
    <row r="62" spans="3:17" x14ac:dyDescent="0.35">
      <c r="C62" s="5"/>
      <c r="D62" s="5"/>
      <c r="G62" s="5"/>
      <c r="H62" s="5"/>
      <c r="I62" s="5"/>
      <c r="J62" s="5"/>
      <c r="K62" s="5"/>
      <c r="L62" s="6"/>
      <c r="M62" s="5"/>
      <c r="N62" s="5"/>
      <c r="O62" s="5"/>
      <c r="P62" s="5"/>
      <c r="Q62" s="5"/>
    </row>
    <row r="63" spans="3:17" x14ac:dyDescent="0.35">
      <c r="C63" s="5"/>
      <c r="D63" s="5"/>
      <c r="G63" s="5"/>
      <c r="H63" s="5"/>
      <c r="I63" s="5"/>
      <c r="J63" s="5"/>
      <c r="K63" s="5"/>
      <c r="L63" s="6"/>
      <c r="M63" s="5"/>
      <c r="N63" s="5"/>
      <c r="O63" s="5"/>
      <c r="P63" s="5"/>
      <c r="Q63" s="5"/>
    </row>
    <row r="64" spans="3:17" x14ac:dyDescent="0.35">
      <c r="C64" s="5"/>
      <c r="D64" s="5"/>
      <c r="G64" s="5"/>
      <c r="H64" s="5"/>
      <c r="I64" s="5"/>
      <c r="J64" s="5"/>
      <c r="K64" s="5"/>
      <c r="L64" s="6"/>
      <c r="M64" s="5"/>
      <c r="N64" s="5"/>
      <c r="O64" s="5"/>
      <c r="P64" s="5"/>
      <c r="Q64" s="5"/>
    </row>
    <row r="65" spans="3:17" x14ac:dyDescent="0.35">
      <c r="C65" s="5"/>
      <c r="D65" s="5"/>
      <c r="G65" s="5"/>
      <c r="H65" s="5"/>
      <c r="I65" s="5"/>
      <c r="J65" s="5"/>
      <c r="K65" s="5"/>
      <c r="L65" s="6"/>
      <c r="M65" s="5"/>
      <c r="N65" s="5"/>
      <c r="O65" s="5"/>
      <c r="P65" s="5"/>
      <c r="Q65" s="5"/>
    </row>
    <row r="66" spans="3:17" x14ac:dyDescent="0.35">
      <c r="C66" s="5"/>
      <c r="D66" s="5"/>
      <c r="G66" s="5"/>
      <c r="H66" s="5"/>
      <c r="I66" s="5"/>
      <c r="J66" s="5"/>
      <c r="K66" s="5"/>
      <c r="L66" s="6"/>
      <c r="M66" s="5"/>
      <c r="N66" s="5"/>
      <c r="O66" s="5"/>
      <c r="P66" s="5"/>
      <c r="Q66" s="5"/>
    </row>
    <row r="67" spans="3:17" x14ac:dyDescent="0.35">
      <c r="C67" s="5"/>
      <c r="D67" s="5"/>
      <c r="G67" s="5"/>
      <c r="H67" s="5"/>
      <c r="I67" s="5"/>
      <c r="J67" s="5"/>
      <c r="K67" s="5"/>
      <c r="L67" s="6"/>
      <c r="M67" s="5"/>
      <c r="N67" s="5"/>
      <c r="O67" s="5"/>
      <c r="P67" s="5"/>
      <c r="Q67" s="5"/>
    </row>
    <row r="68" spans="3:17" x14ac:dyDescent="0.35">
      <c r="C68" s="5"/>
      <c r="D68" s="5"/>
      <c r="G68" s="5"/>
      <c r="H68" s="5"/>
      <c r="I68" s="5"/>
      <c r="J68" s="5"/>
      <c r="K68" s="5"/>
      <c r="L68" s="6"/>
      <c r="M68" s="5"/>
      <c r="N68" s="5"/>
      <c r="O68" s="5"/>
      <c r="P68" s="5"/>
      <c r="Q68" s="5"/>
    </row>
    <row r="69" spans="3:17" x14ac:dyDescent="0.35">
      <c r="C69" s="5"/>
      <c r="D69" s="5"/>
      <c r="G69" s="5"/>
      <c r="H69" s="5"/>
      <c r="I69" s="5"/>
      <c r="J69" s="5"/>
      <c r="K69" s="5"/>
      <c r="L69" s="6"/>
      <c r="M69" s="5"/>
      <c r="N69" s="5"/>
      <c r="O69" s="5"/>
      <c r="P69" s="5"/>
      <c r="Q69" s="5"/>
    </row>
    <row r="70" spans="3:17" x14ac:dyDescent="0.35">
      <c r="C70" s="5"/>
      <c r="D70" s="5"/>
      <c r="G70" s="5"/>
      <c r="H70" s="5"/>
      <c r="I70" s="5"/>
      <c r="J70" s="5"/>
      <c r="K70" s="5"/>
      <c r="L70" s="6"/>
      <c r="M70" s="5"/>
      <c r="N70" s="5"/>
      <c r="O70" s="5"/>
      <c r="P70" s="5"/>
      <c r="Q70" s="5"/>
    </row>
    <row r="71" spans="3:17" x14ac:dyDescent="0.35">
      <c r="C71" s="5"/>
      <c r="D71" s="5"/>
      <c r="G71" s="5"/>
      <c r="H71" s="5"/>
      <c r="I71" s="5"/>
      <c r="J71" s="5"/>
      <c r="K71" s="5"/>
      <c r="L71" s="6"/>
      <c r="M71" s="5"/>
      <c r="N71" s="5"/>
      <c r="O71" s="5"/>
      <c r="P71" s="5"/>
      <c r="Q71" s="5"/>
    </row>
    <row r="72" spans="3:17" x14ac:dyDescent="0.35">
      <c r="C72" s="5"/>
      <c r="D72" s="5"/>
      <c r="G72" s="5"/>
      <c r="H72" s="5"/>
      <c r="I72" s="5"/>
      <c r="J72" s="5"/>
      <c r="K72" s="5"/>
      <c r="L72" s="6"/>
      <c r="M72" s="5"/>
      <c r="N72" s="5"/>
      <c r="O72" s="5"/>
      <c r="P72" s="5"/>
      <c r="Q72" s="5"/>
    </row>
    <row r="73" spans="3:17" x14ac:dyDescent="0.35">
      <c r="C73" s="5"/>
      <c r="D73" s="5"/>
      <c r="G73" s="5"/>
      <c r="H73" s="5"/>
      <c r="I73" s="5"/>
      <c r="J73" s="5"/>
      <c r="K73" s="5"/>
      <c r="L73" s="6"/>
      <c r="M73" s="5"/>
      <c r="N73" s="5"/>
      <c r="O73" s="5"/>
      <c r="P73" s="5"/>
      <c r="Q73" s="5"/>
    </row>
    <row r="74" spans="3:17" x14ac:dyDescent="0.35">
      <c r="C74" s="5"/>
      <c r="D74" s="5"/>
      <c r="G74" s="5"/>
      <c r="H74" s="5"/>
      <c r="I74" s="5"/>
      <c r="J74" s="5"/>
      <c r="K74" s="5"/>
      <c r="L74" s="6"/>
      <c r="M74" s="5"/>
      <c r="N74" s="5"/>
      <c r="O74" s="5"/>
      <c r="P74" s="5"/>
      <c r="Q74" s="5"/>
    </row>
    <row r="75" spans="3:17" x14ac:dyDescent="0.35">
      <c r="C75" s="5"/>
      <c r="D75" s="5"/>
      <c r="G75" s="5"/>
      <c r="H75" s="5"/>
      <c r="I75" s="5"/>
      <c r="J75" s="5"/>
      <c r="K75" s="5"/>
      <c r="L75" s="6"/>
      <c r="M75" s="5"/>
      <c r="N75" s="5"/>
      <c r="O75" s="5"/>
      <c r="P75" s="5"/>
      <c r="Q75" s="5"/>
    </row>
    <row r="76" spans="3:17" x14ac:dyDescent="0.35">
      <c r="C76" s="5"/>
      <c r="D76" s="5"/>
      <c r="G76" s="5"/>
      <c r="H76" s="5"/>
      <c r="I76" s="5"/>
      <c r="J76" s="5"/>
      <c r="K76" s="5"/>
      <c r="L76" s="6"/>
      <c r="M76" s="5"/>
      <c r="N76" s="5"/>
      <c r="O76" s="5"/>
      <c r="P76" s="5"/>
      <c r="Q76" s="5"/>
    </row>
    <row r="77" spans="3:17" x14ac:dyDescent="0.35">
      <c r="C77" s="5"/>
      <c r="D77" s="5"/>
      <c r="G77" s="5"/>
      <c r="H77" s="5"/>
      <c r="I77" s="5"/>
      <c r="J77" s="5"/>
      <c r="K77" s="5"/>
      <c r="L77" s="6"/>
      <c r="M77" s="5"/>
      <c r="N77" s="5"/>
      <c r="O77" s="5"/>
      <c r="P77" s="5"/>
      <c r="Q77" s="5"/>
    </row>
    <row r="78" spans="3:17" x14ac:dyDescent="0.35">
      <c r="C78" s="5"/>
      <c r="D78" s="5"/>
      <c r="G78" s="5"/>
      <c r="H78" s="5"/>
      <c r="I78" s="5"/>
      <c r="J78" s="5"/>
      <c r="K78" s="5"/>
      <c r="L78" s="6"/>
      <c r="M78" s="5"/>
      <c r="N78" s="5"/>
      <c r="O78" s="5"/>
      <c r="P78" s="5"/>
      <c r="Q78" s="5"/>
    </row>
    <row r="79" spans="3:17" x14ac:dyDescent="0.35">
      <c r="C79" s="5"/>
      <c r="D79" s="5"/>
      <c r="G79" s="5"/>
      <c r="H79" s="5"/>
      <c r="I79" s="5"/>
      <c r="J79" s="5"/>
      <c r="K79" s="5"/>
      <c r="L79" s="6"/>
      <c r="M79" s="5"/>
      <c r="N79" s="5"/>
      <c r="O79" s="5"/>
      <c r="P79" s="5"/>
      <c r="Q79" s="5"/>
    </row>
    <row r="80" spans="3:17" x14ac:dyDescent="0.35">
      <c r="C80" s="5"/>
      <c r="D80" s="5"/>
      <c r="G80" s="5"/>
      <c r="H80" s="5"/>
      <c r="I80" s="5"/>
      <c r="J80" s="5"/>
      <c r="K80" s="5"/>
      <c r="L80" s="6"/>
      <c r="M80" s="5"/>
      <c r="N80" s="5"/>
      <c r="O80" s="5"/>
      <c r="P80" s="5"/>
      <c r="Q80" s="5"/>
    </row>
    <row r="81" spans="3:17" x14ac:dyDescent="0.35">
      <c r="C81" s="5"/>
      <c r="D81" s="5"/>
      <c r="G81" s="5"/>
      <c r="H81" s="5"/>
      <c r="I81" s="5"/>
      <c r="J81" s="5"/>
      <c r="K81" s="5"/>
      <c r="L81" s="6"/>
      <c r="M81" s="5"/>
      <c r="N81" s="5"/>
      <c r="O81" s="5"/>
      <c r="P81" s="5"/>
      <c r="Q81" s="5"/>
    </row>
    <row r="82" spans="3:17" x14ac:dyDescent="0.35">
      <c r="C82" s="5"/>
      <c r="D82" s="5"/>
      <c r="G82" s="5"/>
      <c r="H82" s="5"/>
      <c r="I82" s="5"/>
      <c r="J82" s="5"/>
      <c r="K82" s="5"/>
      <c r="L82" s="6"/>
      <c r="M82" s="5"/>
      <c r="N82" s="5"/>
      <c r="O82" s="5"/>
      <c r="P82" s="5"/>
      <c r="Q82" s="5"/>
    </row>
    <row r="83" spans="3:17" x14ac:dyDescent="0.35">
      <c r="C83" s="5"/>
      <c r="D83" s="5"/>
      <c r="G83" s="5"/>
      <c r="H83" s="5"/>
      <c r="I83" s="5"/>
      <c r="J83" s="5"/>
      <c r="K83" s="5"/>
      <c r="L83" s="6"/>
      <c r="M83" s="5"/>
      <c r="N83" s="5"/>
      <c r="O83" s="5"/>
      <c r="P83" s="5"/>
      <c r="Q83" s="5"/>
    </row>
    <row r="84" spans="3:17" x14ac:dyDescent="0.35">
      <c r="C84" s="5"/>
      <c r="D84" s="5"/>
      <c r="G84" s="5"/>
      <c r="H84" s="5"/>
      <c r="I84" s="5"/>
      <c r="J84" s="5"/>
      <c r="K84" s="5"/>
      <c r="L84" s="6"/>
      <c r="M84" s="5"/>
      <c r="N84" s="5"/>
      <c r="O84" s="5"/>
      <c r="P84" s="5"/>
      <c r="Q84" s="5"/>
    </row>
    <row r="85" spans="3:17" x14ac:dyDescent="0.35">
      <c r="C85" s="5"/>
      <c r="D85" s="5"/>
      <c r="G85" s="5"/>
      <c r="H85" s="5"/>
      <c r="I85" s="5"/>
      <c r="J85" s="5"/>
      <c r="K85" s="5"/>
      <c r="L85" s="6"/>
      <c r="M85" s="5"/>
      <c r="N85" s="5"/>
      <c r="O85" s="5"/>
      <c r="P85" s="5"/>
      <c r="Q85" s="5"/>
    </row>
    <row r="86" spans="3:17" x14ac:dyDescent="0.35">
      <c r="C86" s="5"/>
      <c r="D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</row>
    <row r="87" spans="3:17" x14ac:dyDescent="0.35">
      <c r="C87" s="5"/>
      <c r="D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</row>
    <row r="88" spans="3:17" x14ac:dyDescent="0.35">
      <c r="C88" s="5"/>
      <c r="D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</row>
    <row r="89" spans="3:17" x14ac:dyDescent="0.35">
      <c r="C89" s="5"/>
      <c r="D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</row>
    <row r="90" spans="3:17" x14ac:dyDescent="0.35">
      <c r="C90" s="5"/>
      <c r="D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</row>
    <row r="91" spans="3:17" x14ac:dyDescent="0.35">
      <c r="C91" s="5"/>
      <c r="D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</row>
    <row r="92" spans="3:17" x14ac:dyDescent="0.35">
      <c r="C92" s="5"/>
      <c r="D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</row>
    <row r="93" spans="3:17" x14ac:dyDescent="0.35">
      <c r="C93" s="5"/>
      <c r="D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</row>
    <row r="94" spans="3:17" x14ac:dyDescent="0.35">
      <c r="C94" s="5"/>
      <c r="D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</row>
    <row r="95" spans="3:17" x14ac:dyDescent="0.35">
      <c r="C95" s="5"/>
      <c r="D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</row>
    <row r="96" spans="3:17" x14ac:dyDescent="0.35">
      <c r="C96" s="5"/>
      <c r="D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</row>
    <row r="97" spans="3:17" x14ac:dyDescent="0.35">
      <c r="C97" s="5"/>
      <c r="D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</row>
    <row r="98" spans="3:17" x14ac:dyDescent="0.35">
      <c r="C98" s="5"/>
      <c r="D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</row>
    <row r="99" spans="3:17" x14ac:dyDescent="0.35">
      <c r="C99" s="5"/>
      <c r="D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</row>
    <row r="100" spans="3:17" x14ac:dyDescent="0.35">
      <c r="C100" s="5"/>
      <c r="D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</row>
    <row r="101" spans="3:17" x14ac:dyDescent="0.35">
      <c r="C101" s="5"/>
      <c r="D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</row>
    <row r="102" spans="3:17" x14ac:dyDescent="0.35">
      <c r="C102" s="5"/>
      <c r="D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</row>
    <row r="103" spans="3:17" x14ac:dyDescent="0.35">
      <c r="C103" s="5"/>
      <c r="D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</row>
    <row r="104" spans="3:17" x14ac:dyDescent="0.35">
      <c r="C104" s="5"/>
      <c r="D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</row>
    <row r="105" spans="3:17" x14ac:dyDescent="0.35">
      <c r="C105" s="5"/>
      <c r="D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</row>
    <row r="106" spans="3:17" x14ac:dyDescent="0.35">
      <c r="C106" s="5"/>
      <c r="D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</row>
    <row r="107" spans="3:17" x14ac:dyDescent="0.35">
      <c r="C107" s="5"/>
      <c r="D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</row>
    <row r="108" spans="3:17" x14ac:dyDescent="0.35">
      <c r="C108" s="5"/>
      <c r="D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</row>
    <row r="109" spans="3:17" x14ac:dyDescent="0.35">
      <c r="C109" s="5"/>
      <c r="D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</row>
    <row r="110" spans="3:17" x14ac:dyDescent="0.35">
      <c r="C110" s="5"/>
      <c r="D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</row>
    <row r="111" spans="3:17" x14ac:dyDescent="0.35">
      <c r="C111" s="5"/>
      <c r="D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</row>
    <row r="112" spans="3:17" x14ac:dyDescent="0.35">
      <c r="C112" s="5"/>
      <c r="D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</row>
    <row r="113" spans="3:17" x14ac:dyDescent="0.35">
      <c r="C113" s="5"/>
      <c r="D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</row>
    <row r="114" spans="3:17" x14ac:dyDescent="0.35">
      <c r="C114" s="5"/>
      <c r="D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</row>
    <row r="115" spans="3:17" x14ac:dyDescent="0.35">
      <c r="C115" s="5"/>
      <c r="D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</row>
    <row r="116" spans="3:17" x14ac:dyDescent="0.35">
      <c r="C116" s="5"/>
      <c r="D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</row>
    <row r="117" spans="3:17" x14ac:dyDescent="0.35">
      <c r="C117" s="5"/>
      <c r="D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</row>
    <row r="118" spans="3:17" x14ac:dyDescent="0.35">
      <c r="C118" s="5"/>
      <c r="D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</row>
    <row r="119" spans="3:17" x14ac:dyDescent="0.35">
      <c r="C119" s="5"/>
      <c r="D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</row>
    <row r="120" spans="3:17" x14ac:dyDescent="0.35">
      <c r="C120" s="5"/>
      <c r="D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</row>
    <row r="121" spans="3:17" x14ac:dyDescent="0.35">
      <c r="C121" s="5"/>
      <c r="D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</row>
    <row r="122" spans="3:17" x14ac:dyDescent="0.35">
      <c r="C122" s="5"/>
      <c r="D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</row>
    <row r="123" spans="3:17" x14ac:dyDescent="0.35">
      <c r="C123" s="5"/>
      <c r="D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</row>
    <row r="124" spans="3:17" x14ac:dyDescent="0.35">
      <c r="C124" s="5"/>
      <c r="D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</row>
    <row r="125" spans="3:17" x14ac:dyDescent="0.35">
      <c r="C125" s="5"/>
      <c r="D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</row>
    <row r="126" spans="3:17" x14ac:dyDescent="0.35">
      <c r="C126" s="5"/>
      <c r="D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</row>
    <row r="127" spans="3:17" x14ac:dyDescent="0.35">
      <c r="C127" s="5"/>
      <c r="D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</row>
    <row r="128" spans="3:17" x14ac:dyDescent="0.35">
      <c r="C128" s="5"/>
      <c r="D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</row>
    <row r="129" spans="3:17" x14ac:dyDescent="0.35">
      <c r="C129" s="5"/>
      <c r="D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</row>
    <row r="130" spans="3:17" x14ac:dyDescent="0.35">
      <c r="C130" s="5"/>
      <c r="D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</row>
    <row r="131" spans="3:17" x14ac:dyDescent="0.35">
      <c r="C131" s="5"/>
      <c r="D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</row>
    <row r="132" spans="3:17" x14ac:dyDescent="0.35">
      <c r="C132" s="5"/>
      <c r="D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</row>
    <row r="133" spans="3:17" x14ac:dyDescent="0.35">
      <c r="C133" s="5"/>
      <c r="D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</row>
    <row r="134" spans="3:17" x14ac:dyDescent="0.35">
      <c r="C134" s="5"/>
      <c r="D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</row>
    <row r="135" spans="3:17" x14ac:dyDescent="0.35">
      <c r="C135" s="5"/>
      <c r="D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</row>
    <row r="136" spans="3:17" x14ac:dyDescent="0.35">
      <c r="C136" s="5"/>
      <c r="D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</row>
    <row r="137" spans="3:17" x14ac:dyDescent="0.35">
      <c r="C137" s="5"/>
      <c r="D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</row>
    <row r="138" spans="3:17" x14ac:dyDescent="0.35">
      <c r="C138" s="5"/>
      <c r="D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</row>
    <row r="139" spans="3:17" x14ac:dyDescent="0.35">
      <c r="C139" s="5"/>
      <c r="D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</row>
    <row r="140" spans="3:17" x14ac:dyDescent="0.35">
      <c r="C140" s="5"/>
      <c r="D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</row>
    <row r="141" spans="3:17" x14ac:dyDescent="0.35">
      <c r="C141" s="5"/>
      <c r="D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</row>
    <row r="142" spans="3:17" x14ac:dyDescent="0.35">
      <c r="C142" s="5"/>
      <c r="D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</row>
    <row r="143" spans="3:17" x14ac:dyDescent="0.35">
      <c r="C143" s="5"/>
      <c r="D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</row>
    <row r="144" spans="3:17" x14ac:dyDescent="0.35">
      <c r="C144" s="5"/>
      <c r="D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</row>
    <row r="145" spans="3:17" x14ac:dyDescent="0.35">
      <c r="C145" s="5"/>
      <c r="D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</row>
    <row r="146" spans="3:17" x14ac:dyDescent="0.35">
      <c r="C146" s="5"/>
      <c r="D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</row>
    <row r="147" spans="3:17" x14ac:dyDescent="0.35">
      <c r="C147" s="5"/>
      <c r="D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</row>
    <row r="148" spans="3:17" x14ac:dyDescent="0.35">
      <c r="C148" s="5"/>
      <c r="D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</row>
    <row r="149" spans="3:17" x14ac:dyDescent="0.35">
      <c r="C149" s="5"/>
      <c r="D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</row>
    <row r="150" spans="3:17" x14ac:dyDescent="0.35">
      <c r="C150" s="5"/>
      <c r="D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</row>
    <row r="151" spans="3:17" x14ac:dyDescent="0.35">
      <c r="C151" s="5"/>
      <c r="D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</row>
    <row r="152" spans="3:17" x14ac:dyDescent="0.35">
      <c r="C152" s="5"/>
      <c r="D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</row>
    <row r="153" spans="3:17" x14ac:dyDescent="0.35">
      <c r="C153" s="5"/>
      <c r="D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</row>
    <row r="154" spans="3:17" x14ac:dyDescent="0.35">
      <c r="C154" s="5"/>
      <c r="D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</row>
    <row r="155" spans="3:17" x14ac:dyDescent="0.35">
      <c r="C155" s="5"/>
      <c r="D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</row>
    <row r="156" spans="3:17" x14ac:dyDescent="0.35">
      <c r="C156" s="5"/>
      <c r="D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</row>
    <row r="157" spans="3:17" x14ac:dyDescent="0.35">
      <c r="C157" s="5"/>
      <c r="D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</row>
    <row r="158" spans="3:17" x14ac:dyDescent="0.35">
      <c r="C158" s="5"/>
      <c r="D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</row>
    <row r="159" spans="3:17" x14ac:dyDescent="0.35">
      <c r="C159" s="5"/>
      <c r="D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</row>
    <row r="160" spans="3:17" x14ac:dyDescent="0.35">
      <c r="C160" s="5"/>
      <c r="D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</row>
    <row r="161" spans="3:17" x14ac:dyDescent="0.35">
      <c r="C161" s="5"/>
      <c r="D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</row>
    <row r="162" spans="3:17" x14ac:dyDescent="0.35">
      <c r="C162" s="5"/>
      <c r="D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</row>
    <row r="163" spans="3:17" x14ac:dyDescent="0.35">
      <c r="C163" s="5"/>
      <c r="D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</row>
    <row r="164" spans="3:17" x14ac:dyDescent="0.35">
      <c r="C164" s="5"/>
      <c r="D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</row>
    <row r="165" spans="3:17" x14ac:dyDescent="0.35">
      <c r="C165" s="5"/>
      <c r="D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</row>
    <row r="166" spans="3:17" x14ac:dyDescent="0.35">
      <c r="C166" s="5"/>
      <c r="D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</row>
    <row r="167" spans="3:17" x14ac:dyDescent="0.35">
      <c r="C167" s="5"/>
      <c r="D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</row>
    <row r="168" spans="3:17" x14ac:dyDescent="0.35">
      <c r="C168" s="5"/>
      <c r="D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</row>
    <row r="169" spans="3:17" x14ac:dyDescent="0.35">
      <c r="C169" s="5"/>
      <c r="D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</row>
    <row r="170" spans="3:17" x14ac:dyDescent="0.35">
      <c r="C170" s="5"/>
      <c r="D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</row>
    <row r="171" spans="3:17" x14ac:dyDescent="0.35">
      <c r="C171" s="5"/>
      <c r="D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</row>
    <row r="172" spans="3:17" x14ac:dyDescent="0.35">
      <c r="C172" s="5"/>
      <c r="D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</row>
    <row r="173" spans="3:17" x14ac:dyDescent="0.35">
      <c r="C173" s="5"/>
      <c r="D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</row>
    <row r="174" spans="3:17" x14ac:dyDescent="0.35">
      <c r="C174" s="5"/>
      <c r="D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</row>
    <row r="175" spans="3:17" x14ac:dyDescent="0.35">
      <c r="C175" s="5"/>
      <c r="D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</row>
    <row r="176" spans="3:17" x14ac:dyDescent="0.35">
      <c r="C176" s="5"/>
      <c r="D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</row>
    <row r="177" spans="3:17" x14ac:dyDescent="0.35">
      <c r="C177" s="5"/>
      <c r="D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</row>
    <row r="178" spans="3:17" x14ac:dyDescent="0.35">
      <c r="C178" s="5"/>
      <c r="D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</row>
    <row r="179" spans="3:17" x14ac:dyDescent="0.35">
      <c r="C179" s="5"/>
      <c r="D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</row>
    <row r="180" spans="3:17" x14ac:dyDescent="0.35">
      <c r="C180" s="5"/>
      <c r="D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</row>
    <row r="181" spans="3:17" x14ac:dyDescent="0.35">
      <c r="C181" s="5"/>
      <c r="D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</row>
    <row r="182" spans="3:17" x14ac:dyDescent="0.35">
      <c r="C182" s="5"/>
      <c r="D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</row>
    <row r="183" spans="3:17" x14ac:dyDescent="0.35">
      <c r="C183" s="5"/>
      <c r="D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</row>
    <row r="184" spans="3:17" x14ac:dyDescent="0.35">
      <c r="C184" s="5"/>
      <c r="D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</row>
    <row r="185" spans="3:17" x14ac:dyDescent="0.35">
      <c r="C185" s="5"/>
      <c r="D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</row>
    <row r="186" spans="3:17" x14ac:dyDescent="0.35">
      <c r="C186" s="5"/>
      <c r="D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</row>
    <row r="187" spans="3:17" x14ac:dyDescent="0.35"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</row>
    <row r="188" spans="3:17" x14ac:dyDescent="0.35"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</row>
    <row r="189" spans="3:17" x14ac:dyDescent="0.35"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</row>
    <row r="190" spans="3:17" x14ac:dyDescent="0.35"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</row>
  </sheetData>
  <mergeCells count="13">
    <mergeCell ref="M1:Q1"/>
    <mergeCell ref="C47:I48"/>
    <mergeCell ref="K42:P42"/>
    <mergeCell ref="H41:J41"/>
    <mergeCell ref="O2:Q2"/>
    <mergeCell ref="G49:H49"/>
    <mergeCell ref="P49:Q49"/>
    <mergeCell ref="B4:Q4"/>
    <mergeCell ref="A35:B35"/>
    <mergeCell ref="C42:G42"/>
    <mergeCell ref="L43:Q43"/>
    <mergeCell ref="L44:Q44"/>
    <mergeCell ref="L47:O47"/>
  </mergeCells>
  <pageMargins left="0.23622047244094491" right="0.23622047244094491" top="0" bottom="0" header="0.31496062992125984" footer="0.31496062992125984"/>
  <pageSetup paperSize="9" scale="6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2023-06-26T10:12:56Z</dcterms:modified>
</cp:coreProperties>
</file>