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180" windowWidth="18465" windowHeight="12120" activeTab="2"/>
  </bookViews>
  <sheets>
    <sheet name="2024" sheetId="1" r:id="rId1"/>
    <sheet name="2025" sheetId="2" r:id="rId2"/>
    <sheet name="2026" sheetId="3" r:id="rId3"/>
  </sheets>
  <definedNames>
    <definedName name="_xlnm._FilterDatabase" localSheetId="0" hidden="1">'2024'!$A$3:$M$177</definedName>
    <definedName name="_xlnm.Print_Titles" localSheetId="0">'2024'!$3:$4</definedName>
    <definedName name="_xlnm.Print_Area" localSheetId="0">'2024'!$A$1:$M$181</definedName>
    <definedName name="_xlnm.Print_Area" localSheetId="1">'2025'!$A$1:$H$49</definedName>
    <definedName name="_xlnm.Print_Area" localSheetId="2">'2026'!$A$1:$H$41</definedName>
  </definedNames>
  <calcPr calcId="125725" refMode="R1C1"/>
</workbook>
</file>

<file path=xl/calcChain.xml><?xml version="1.0" encoding="utf-8"?>
<calcChain xmlns="http://schemas.openxmlformats.org/spreadsheetml/2006/main">
  <c r="Q110" i="1"/>
  <c r="C37" l="1"/>
  <c r="C45"/>
  <c r="F45" s="1"/>
  <c r="M45" s="1"/>
  <c r="C23"/>
  <c r="F23" s="1"/>
  <c r="J23" s="1"/>
  <c r="C26"/>
  <c r="F26" s="1"/>
  <c r="M26" s="1"/>
  <c r="C41" i="3"/>
  <c r="G15"/>
  <c r="F11"/>
  <c r="G11" s="1"/>
  <c r="G10"/>
  <c r="G12"/>
  <c r="C11"/>
  <c r="G49" i="2"/>
  <c r="F37" i="1" l="1"/>
  <c r="M37" s="1"/>
  <c r="C13" i="3"/>
  <c r="F13" s="1"/>
  <c r="G13" s="1"/>
  <c r="C13" i="2"/>
  <c r="F13" s="1"/>
  <c r="G13" s="1"/>
  <c r="C25" i="1" l="1"/>
  <c r="C24"/>
  <c r="C107"/>
  <c r="F107" s="1"/>
  <c r="C128"/>
  <c r="F128" s="1"/>
  <c r="M128" s="1"/>
  <c r="C127"/>
  <c r="F127" s="1"/>
  <c r="M127" s="1"/>
  <c r="L9"/>
  <c r="K75"/>
  <c r="K61"/>
  <c r="I61"/>
  <c r="G61"/>
  <c r="H61"/>
  <c r="F47"/>
  <c r="C46"/>
  <c r="C44"/>
  <c r="C42"/>
  <c r="C41"/>
  <c r="C14"/>
  <c r="F14" s="1"/>
  <c r="M14" s="1"/>
  <c r="F40"/>
  <c r="J40" s="1"/>
  <c r="C33"/>
  <c r="C34"/>
  <c r="C22"/>
  <c r="C24" i="3"/>
  <c r="F24" s="1"/>
  <c r="G24" s="1"/>
  <c r="C35" i="2"/>
  <c r="C28"/>
  <c r="F28" s="1"/>
  <c r="C80" i="1"/>
  <c r="F80" s="1"/>
  <c r="H158"/>
  <c r="I158"/>
  <c r="K158"/>
  <c r="C134"/>
  <c r="F134" s="1"/>
  <c r="M134" s="1"/>
  <c r="C108"/>
  <c r="F108" s="1"/>
  <c r="M108" s="1"/>
  <c r="C109"/>
  <c r="F109" s="1"/>
  <c r="M109" s="1"/>
  <c r="C110"/>
  <c r="F110" s="1"/>
  <c r="M110" s="1"/>
  <c r="F33" l="1"/>
  <c r="M33" s="1"/>
  <c r="M47"/>
  <c r="F22"/>
  <c r="M22" s="1"/>
  <c r="F46"/>
  <c r="M46" s="1"/>
  <c r="F44"/>
  <c r="M44" s="1"/>
  <c r="F25"/>
  <c r="M25" s="1"/>
  <c r="F34"/>
  <c r="M34" s="1"/>
  <c r="F42"/>
  <c r="J42" s="1"/>
  <c r="F24"/>
  <c r="M24" s="1"/>
  <c r="F41"/>
  <c r="J41" s="1"/>
  <c r="H28" i="2"/>
  <c r="M80" i="1"/>
  <c r="C156" l="1"/>
  <c r="F156" s="1"/>
  <c r="J156" s="1"/>
  <c r="I177"/>
  <c r="J177"/>
  <c r="K177"/>
  <c r="L177"/>
  <c r="H177"/>
  <c r="C93"/>
  <c r="F93" s="1"/>
  <c r="H93" s="1"/>
  <c r="C88"/>
  <c r="F88" s="1"/>
  <c r="M88" s="1"/>
  <c r="C87"/>
  <c r="F87" s="1"/>
  <c r="M87" s="1"/>
  <c r="C86"/>
  <c r="F86" s="1"/>
  <c r="M86" s="1"/>
  <c r="C74"/>
  <c r="F74" s="1"/>
  <c r="H74" s="1"/>
  <c r="H75" s="1"/>
  <c r="I75"/>
  <c r="J75"/>
  <c r="C155" l="1"/>
  <c r="F155" s="1"/>
  <c r="M155" s="1"/>
  <c r="C152"/>
  <c r="F152" s="1"/>
  <c r="M152" s="1"/>
  <c r="F149"/>
  <c r="J149" s="1"/>
  <c r="C131"/>
  <c r="F131" s="1"/>
  <c r="M131" s="1"/>
  <c r="C129"/>
  <c r="F129" s="1"/>
  <c r="M129" s="1"/>
  <c r="C122"/>
  <c r="F122" s="1"/>
  <c r="M122" s="1"/>
  <c r="C123"/>
  <c r="C124"/>
  <c r="F124" s="1"/>
  <c r="M124" s="1"/>
  <c r="C119"/>
  <c r="F119" s="1"/>
  <c r="M119" s="1"/>
  <c r="C118"/>
  <c r="F118" s="1"/>
  <c r="M118" s="1"/>
  <c r="C172"/>
  <c r="F172" s="1"/>
  <c r="M172" s="1"/>
  <c r="C171"/>
  <c r="F171" s="1"/>
  <c r="M171" s="1"/>
  <c r="C40" i="2"/>
  <c r="F40" s="1"/>
  <c r="H40" s="1"/>
  <c r="H41" s="1"/>
  <c r="C105" i="1"/>
  <c r="F105" s="1"/>
  <c r="M105" s="1"/>
  <c r="C104"/>
  <c r="F104" s="1"/>
  <c r="M104" s="1"/>
  <c r="C103"/>
  <c r="F103" s="1"/>
  <c r="M103" s="1"/>
  <c r="C85"/>
  <c r="F85" s="1"/>
  <c r="M85" s="1"/>
  <c r="C43"/>
  <c r="C50"/>
  <c r="F50" s="1"/>
  <c r="M50" s="1"/>
  <c r="C51"/>
  <c r="F51" s="1"/>
  <c r="J51" s="1"/>
  <c r="F52"/>
  <c r="J52" s="1"/>
  <c r="C53"/>
  <c r="C54"/>
  <c r="F54" s="1"/>
  <c r="M54" s="1"/>
  <c r="C55"/>
  <c r="F55" s="1"/>
  <c r="M55" s="1"/>
  <c r="C59"/>
  <c r="F59" s="1"/>
  <c r="M59" s="1"/>
  <c r="C58"/>
  <c r="F58" s="1"/>
  <c r="M58" s="1"/>
  <c r="C57"/>
  <c r="F57" s="1"/>
  <c r="M57" s="1"/>
  <c r="C56"/>
  <c r="F56" s="1"/>
  <c r="M56" s="1"/>
  <c r="C38"/>
  <c r="C39"/>
  <c r="C12"/>
  <c r="F12" s="1"/>
  <c r="C13"/>
  <c r="F13" s="1"/>
  <c r="C20"/>
  <c r="C21"/>
  <c r="C27"/>
  <c r="C28"/>
  <c r="C29"/>
  <c r="C30"/>
  <c r="C31"/>
  <c r="C32"/>
  <c r="C35"/>
  <c r="G41" i="2"/>
  <c r="F35"/>
  <c r="G36" s="1"/>
  <c r="C29"/>
  <c r="F29" s="1"/>
  <c r="H29" s="1"/>
  <c r="C27"/>
  <c r="F27" s="1"/>
  <c r="H27" s="1"/>
  <c r="G23"/>
  <c r="C22"/>
  <c r="F22" s="1"/>
  <c r="H22" s="1"/>
  <c r="C21"/>
  <c r="F21" s="1"/>
  <c r="H21" s="1"/>
  <c r="F20" i="1" l="1"/>
  <c r="M20" s="1"/>
  <c r="F35"/>
  <c r="M35" s="1"/>
  <c r="F28"/>
  <c r="J28" s="1"/>
  <c r="F38"/>
  <c r="M38" s="1"/>
  <c r="F43"/>
  <c r="L43" s="1"/>
  <c r="F39"/>
  <c r="J39" s="1"/>
  <c r="F31"/>
  <c r="M31" s="1"/>
  <c r="F27"/>
  <c r="M27" s="1"/>
  <c r="F29"/>
  <c r="L29" s="1"/>
  <c r="F30"/>
  <c r="M30" s="1"/>
  <c r="F32"/>
  <c r="M32" s="1"/>
  <c r="H35" i="2"/>
  <c r="H36" s="1"/>
  <c r="J158" i="1"/>
  <c r="M13"/>
  <c r="L13" s="1"/>
  <c r="M12"/>
  <c r="L12" s="1"/>
  <c r="C83"/>
  <c r="F83" s="1"/>
  <c r="M83" s="1"/>
  <c r="C112"/>
  <c r="C100" l="1"/>
  <c r="F100" s="1"/>
  <c r="M100" s="1"/>
  <c r="C99"/>
  <c r="F99" s="1"/>
  <c r="M99" s="1"/>
  <c r="C98"/>
  <c r="F98" s="1"/>
  <c r="M98" s="1"/>
  <c r="C97"/>
  <c r="F97" s="1"/>
  <c r="M97" s="1"/>
  <c r="C95"/>
  <c r="F95" s="1"/>
  <c r="J95" s="1"/>
  <c r="C92"/>
  <c r="F92" s="1"/>
  <c r="M92" s="1"/>
  <c r="C94"/>
  <c r="F94" s="1"/>
  <c r="J94" s="1"/>
  <c r="C91"/>
  <c r="F91" s="1"/>
  <c r="M91" s="1"/>
  <c r="C90"/>
  <c r="F90" s="1"/>
  <c r="M90" s="1"/>
  <c r="C84"/>
  <c r="F84" s="1"/>
  <c r="L84" s="1"/>
  <c r="C154"/>
  <c r="F154" s="1"/>
  <c r="M154" s="1"/>
  <c r="C153"/>
  <c r="F153" s="1"/>
  <c r="M153" s="1"/>
  <c r="C126"/>
  <c r="F126" s="1"/>
  <c r="M126" s="1"/>
  <c r="C150"/>
  <c r="F150" s="1"/>
  <c r="M150" s="1"/>
  <c r="C147"/>
  <c r="F147" s="1"/>
  <c r="M147" s="1"/>
  <c r="C145"/>
  <c r="F145" s="1"/>
  <c r="M145" s="1"/>
  <c r="C143"/>
  <c r="F143" s="1"/>
  <c r="M143" s="1"/>
  <c r="C136"/>
  <c r="F136" s="1"/>
  <c r="M136" s="1"/>
  <c r="C135"/>
  <c r="F135" s="1"/>
  <c r="M135" s="1"/>
  <c r="I167"/>
  <c r="J167"/>
  <c r="K167"/>
  <c r="L167"/>
  <c r="H167"/>
  <c r="C163"/>
  <c r="F163" s="1"/>
  <c r="M163" s="1"/>
  <c r="C176"/>
  <c r="F176" s="1"/>
  <c r="M176" s="1"/>
  <c r="C177"/>
  <c r="F177" s="1"/>
  <c r="C166" l="1"/>
  <c r="F166" s="1"/>
  <c r="M166" s="1"/>
  <c r="C173"/>
  <c r="G14" i="3"/>
  <c r="F10"/>
  <c r="C14"/>
  <c r="F14" s="1"/>
  <c r="C12"/>
  <c r="F12" s="1"/>
  <c r="C10"/>
  <c r="C15" i="2"/>
  <c r="C14"/>
  <c r="C12"/>
  <c r="F12" s="1"/>
  <c r="G12" s="1"/>
  <c r="C11"/>
  <c r="F11" s="1"/>
  <c r="G11" s="1"/>
  <c r="C10"/>
  <c r="F10" s="1"/>
  <c r="G10" s="1"/>
  <c r="C9"/>
  <c r="F9" s="1"/>
  <c r="G9" s="1"/>
  <c r="C125" i="1"/>
  <c r="F125" s="1"/>
  <c r="M125" s="1"/>
  <c r="C7" l="1"/>
  <c r="F7" s="1"/>
  <c r="C6"/>
  <c r="F6" s="1"/>
  <c r="M7" l="1"/>
  <c r="L7" s="1"/>
  <c r="L6"/>
  <c r="M6"/>
  <c r="L61" l="1"/>
  <c r="H25" i="3"/>
  <c r="D183" i="1" l="1"/>
  <c r="C174"/>
  <c r="F174" s="1"/>
  <c r="C151"/>
  <c r="F151" s="1"/>
  <c r="M151" s="1"/>
  <c r="C141"/>
  <c r="F141" s="1"/>
  <c r="L141" s="1"/>
  <c r="C133"/>
  <c r="F133" s="1"/>
  <c r="M133" s="1"/>
  <c r="C132"/>
  <c r="F132" s="1"/>
  <c r="M132" s="1"/>
  <c r="I114"/>
  <c r="K114"/>
  <c r="K181" s="1"/>
  <c r="C96"/>
  <c r="F96" s="1"/>
  <c r="M96" s="1"/>
  <c r="C19"/>
  <c r="F21"/>
  <c r="C18"/>
  <c r="F18" s="1"/>
  <c r="J18" s="1"/>
  <c r="C36"/>
  <c r="F16"/>
  <c r="J16" s="1"/>
  <c r="C17"/>
  <c r="F53"/>
  <c r="M53" s="1"/>
  <c r="C60"/>
  <c r="F60" s="1"/>
  <c r="M60" s="1"/>
  <c r="F112"/>
  <c r="M112" s="1"/>
  <c r="F19" l="1"/>
  <c r="M19" s="1"/>
  <c r="F36"/>
  <c r="M36" s="1"/>
  <c r="M21"/>
  <c r="F17"/>
  <c r="J17" s="1"/>
  <c r="M174"/>
  <c r="C79"/>
  <c r="F79" s="1"/>
  <c r="M79" s="1"/>
  <c r="C9"/>
  <c r="F9" s="1"/>
  <c r="M9" s="1"/>
  <c r="G25" i="3" l="1"/>
  <c r="F123" i="1"/>
  <c r="M123" s="1"/>
  <c r="C121"/>
  <c r="F121" s="1"/>
  <c r="M121" s="1"/>
  <c r="C120"/>
  <c r="F120" s="1"/>
  <c r="M120" s="1"/>
  <c r="C113"/>
  <c r="F113" s="1"/>
  <c r="L113" s="1"/>
  <c r="C102"/>
  <c r="F102" s="1"/>
  <c r="M102" s="1"/>
  <c r="C65"/>
  <c r="F65" s="1"/>
  <c r="L65" s="1"/>
  <c r="C9" i="3"/>
  <c r="C49" i="1"/>
  <c r="F49" s="1"/>
  <c r="M49" s="1"/>
  <c r="C48"/>
  <c r="F48" s="1"/>
  <c r="M48" s="1"/>
  <c r="C10"/>
  <c r="F10" s="1"/>
  <c r="M10" s="1"/>
  <c r="C15" i="3"/>
  <c r="J114" i="1" l="1"/>
  <c r="C139"/>
  <c r="F139" s="1"/>
  <c r="L139" s="1"/>
  <c r="C114"/>
  <c r="F114" s="1"/>
  <c r="C89"/>
  <c r="F89" s="1"/>
  <c r="H89" s="1"/>
  <c r="H114" s="1"/>
  <c r="C81"/>
  <c r="F81" s="1"/>
  <c r="M81" s="1"/>
  <c r="C82"/>
  <c r="F82" s="1"/>
  <c r="M82" s="1"/>
  <c r="C8" l="1"/>
  <c r="F8" s="1"/>
  <c r="M8" s="1"/>
  <c r="D184" l="1"/>
  <c r="C30" i="2"/>
  <c r="I181" i="1"/>
  <c r="C158"/>
  <c r="C175" l="1"/>
  <c r="F175" s="1"/>
  <c r="M175" s="1"/>
  <c r="M177" s="1"/>
  <c r="F15" i="2" l="1"/>
  <c r="H15" s="1"/>
  <c r="H16" s="1"/>
  <c r="F14"/>
  <c r="G14" s="1"/>
  <c r="G16" s="1"/>
  <c r="H15" i="3" l="1"/>
  <c r="C157" i="1"/>
  <c r="F157" s="1"/>
  <c r="L157" s="1"/>
  <c r="F9" i="3" l="1"/>
  <c r="G9" s="1"/>
  <c r="G41" s="1"/>
  <c r="C137" i="1"/>
  <c r="C130"/>
  <c r="F137" l="1"/>
  <c r="L137" s="1"/>
  <c r="F130"/>
  <c r="M130" s="1"/>
  <c r="M158" s="1"/>
  <c r="C73"/>
  <c r="C75"/>
  <c r="F75" s="1"/>
  <c r="L158" l="1"/>
  <c r="F73"/>
  <c r="F158"/>
  <c r="C101"/>
  <c r="F101" s="1"/>
  <c r="M101" s="1"/>
  <c r="M73" l="1"/>
  <c r="L73"/>
  <c r="C72"/>
  <c r="F72" s="1"/>
  <c r="L72" s="1"/>
  <c r="C61" l="1"/>
  <c r="F61" s="1"/>
  <c r="G114" l="1"/>
  <c r="C111"/>
  <c r="F111" s="1"/>
  <c r="M111" s="1"/>
  <c r="G158"/>
  <c r="G75"/>
  <c r="C15"/>
  <c r="F15" l="1"/>
  <c r="L114"/>
  <c r="J15" l="1"/>
  <c r="C106"/>
  <c r="C11"/>
  <c r="F11" s="1"/>
  <c r="M11" s="1"/>
  <c r="C16" i="2"/>
  <c r="F16" s="1"/>
  <c r="C20"/>
  <c r="J61" i="1" l="1"/>
  <c r="F106"/>
  <c r="M106" s="1"/>
  <c r="M114" s="1"/>
  <c r="J181" l="1"/>
  <c r="C164"/>
  <c r="F164" s="1"/>
  <c r="M164" s="1"/>
  <c r="F30" i="2" l="1"/>
  <c r="G30" s="1"/>
  <c r="C23"/>
  <c r="F23" s="1"/>
  <c r="C19" i="3" l="1"/>
  <c r="F19" s="1"/>
  <c r="G19" s="1"/>
  <c r="H41" l="1"/>
  <c r="H20"/>
  <c r="G177" i="1"/>
  <c r="F173" l="1"/>
  <c r="C162" l="1"/>
  <c r="G167" l="1"/>
  <c r="G181" s="1"/>
  <c r="H181"/>
  <c r="F20" i="2" l="1"/>
  <c r="H20" s="1"/>
  <c r="H23" s="1"/>
  <c r="C37" i="3"/>
  <c r="C33"/>
  <c r="F33" s="1"/>
  <c r="C29"/>
  <c r="F29" s="1"/>
  <c r="C25"/>
  <c r="F25" s="1"/>
  <c r="C20"/>
  <c r="F20" s="1"/>
  <c r="F15"/>
  <c r="C5"/>
  <c r="F5" s="1"/>
  <c r="C49" i="2"/>
  <c r="F49" s="1"/>
  <c r="C45"/>
  <c r="C41"/>
  <c r="F41" s="1"/>
  <c r="C36"/>
  <c r="F36" s="1"/>
  <c r="C31"/>
  <c r="F31" s="1"/>
  <c r="C5"/>
  <c r="F5" s="1"/>
  <c r="H31" l="1"/>
  <c r="G31"/>
  <c r="F41" i="3"/>
  <c r="C165" i="1" l="1"/>
  <c r="F165" s="1"/>
  <c r="M165" s="1"/>
  <c r="F162"/>
  <c r="M162" s="1"/>
  <c r="C70" l="1"/>
  <c r="C66"/>
  <c r="F66" s="1"/>
  <c r="M66" s="1"/>
  <c r="M75" s="1"/>
  <c r="F70" l="1"/>
  <c r="L70" s="1"/>
  <c r="L75" s="1"/>
  <c r="L181" s="1"/>
  <c r="C181" l="1"/>
  <c r="F181" s="1"/>
  <c r="C167"/>
  <c r="F167" s="1"/>
  <c r="M61" l="1"/>
  <c r="M181" l="1"/>
</calcChain>
</file>

<file path=xl/sharedStrings.xml><?xml version="1.0" encoding="utf-8"?>
<sst xmlns="http://schemas.openxmlformats.org/spreadsheetml/2006/main" count="541" uniqueCount="269">
  <si>
    <t>Бюджетная классификация</t>
  </si>
  <si>
    <t>+/-</t>
  </si>
  <si>
    <t>Направление расходов</t>
  </si>
  <si>
    <t>Всего</t>
  </si>
  <si>
    <t>Источник средств, тыс.рублей</t>
  </si>
  <si>
    <t>Перемещение средств, в т.ч. уточнение бюджетной классификации</t>
  </si>
  <si>
    <t>Всего по расходам бюджета</t>
  </si>
  <si>
    <t>Условно утверждаемые расходы</t>
  </si>
  <si>
    <r>
      <t xml:space="preserve"> Изменения, вносимые в расходную часть бюджета 2024 года:                                    </t>
    </r>
    <r>
      <rPr>
        <b/>
        <sz val="24"/>
        <rFont val="Times New Roman"/>
        <family val="1"/>
        <charset val="204"/>
      </rPr>
      <t xml:space="preserve">                 </t>
    </r>
    <r>
      <rPr>
        <b/>
        <sz val="12"/>
        <rFont val="Times New Roman"/>
        <family val="1"/>
        <charset val="204"/>
      </rPr>
      <t xml:space="preserve">                                                                                                           </t>
    </r>
  </si>
  <si>
    <t>Управление по социальной политике  администрации Котласского муниципального округа Архангельской области</t>
  </si>
  <si>
    <t>Итого по главному распорядителю Управление по социальной политике  администрации Котласского муниципального округа Архангельской области</t>
  </si>
  <si>
    <t>Финансовое управление администрации Котласского муниципального округа Архангельской области</t>
  </si>
  <si>
    <t>Итого по главному распорядителю Финансовому управлению администрации Котласского муниципального округа Архангельской области</t>
  </si>
  <si>
    <t>Управление имущественно-хозяйственного комплекса администрации Котласского муниципального округа Архангельской области</t>
  </si>
  <si>
    <t>Итого по главному распорядителю Управлению имущественно-хозяйственного комплекса администрации Котласского муниципального округа Архангельской области</t>
  </si>
  <si>
    <t>администрация Котласского муниципального округа Архангельской области</t>
  </si>
  <si>
    <t>Собрание депутатов Котласского муниципального округа Архангельской области</t>
  </si>
  <si>
    <t>Итого по главному распорядителю Собранию депутатов Котласского муниципального округа Архангельской области</t>
  </si>
  <si>
    <t>Итого по главному распорядителю администрации Котласского муниципального округа Архангельской области</t>
  </si>
  <si>
    <t>Контрольно-счетная комиссия Котласского муниципального округа Архангельской области</t>
  </si>
  <si>
    <t>Итого по главному распорядителю Контрольно-счетной комиссия Котласского муниципального округа Архангельской области</t>
  </si>
  <si>
    <r>
      <t xml:space="preserve"> Изменения, вносимые в расходную часть бюджета 2025 года:                                    </t>
    </r>
    <r>
      <rPr>
        <b/>
        <sz val="24"/>
        <rFont val="Times New Roman"/>
        <family val="1"/>
        <charset val="204"/>
      </rPr>
      <t xml:space="preserve">                 </t>
    </r>
    <r>
      <rPr>
        <b/>
        <sz val="12"/>
        <rFont val="Times New Roman"/>
        <family val="1"/>
        <charset val="204"/>
      </rPr>
      <t xml:space="preserve">                                                                                                           </t>
    </r>
  </si>
  <si>
    <t>Средства вышестоящих бюджетов</t>
  </si>
  <si>
    <t>Перераспределение резервных средств</t>
  </si>
  <si>
    <t>Средства  бюджета округа за счет увеличения доходной части бюджета</t>
  </si>
  <si>
    <t>Управление по социальной политике администрации Котласского муниципального округа Архангельской области</t>
  </si>
  <si>
    <r>
      <t xml:space="preserve"> Изменения, вносимые в расходную часть бюджета 2026 года:                                    </t>
    </r>
    <r>
      <rPr>
        <b/>
        <sz val="24"/>
        <rFont val="Times New Roman"/>
        <family val="1"/>
        <charset val="204"/>
      </rPr>
      <t xml:space="preserve">                 </t>
    </r>
    <r>
      <rPr>
        <b/>
        <sz val="12"/>
        <rFont val="Times New Roman"/>
        <family val="1"/>
        <charset val="204"/>
      </rPr>
      <t xml:space="preserve">                                                                                                           </t>
    </r>
  </si>
  <si>
    <t>090 0113 6800081410 870</t>
  </si>
  <si>
    <t>090 0111 6800081400 870</t>
  </si>
  <si>
    <t>Средства дорожного фонда (остаток на 01.01.24)</t>
  </si>
  <si>
    <t>090 0113 6800081412 870</t>
  </si>
  <si>
    <t>Средства  экологического фонда (на 01.01.2024)</t>
  </si>
  <si>
    <t>Таблица 2</t>
  </si>
  <si>
    <t>Таблица 3</t>
  </si>
  <si>
    <t>Таблица 4</t>
  </si>
  <si>
    <t>316 0113 6800081400 831</t>
  </si>
  <si>
    <t>080 0801 0200080112 612</t>
  </si>
  <si>
    <t>316 1003 6800081400 360</t>
  </si>
  <si>
    <t>080 0702 0100080112 612</t>
  </si>
  <si>
    <t>162 0104 6500080010 122</t>
  </si>
  <si>
    <t>162 0104 6500080010 129</t>
  </si>
  <si>
    <t>162 0501 78000S8160 243</t>
  </si>
  <si>
    <t>162 0502 0900088370 244</t>
  </si>
  <si>
    <t>162 0503 6900080030 244</t>
  </si>
  <si>
    <t>080 0701 0100080112 612</t>
  </si>
  <si>
    <t>080 0703 0200080112 612</t>
  </si>
  <si>
    <t>080 0804 0200080400 244</t>
  </si>
  <si>
    <t>080 0804 0200080400 612</t>
  </si>
  <si>
    <t>080 1006 6500080010 122</t>
  </si>
  <si>
    <t>090 0106 0500080010 122</t>
  </si>
  <si>
    <t>090 0106 0500080010 244</t>
  </si>
  <si>
    <t>090 0113 6800081415 870</t>
  </si>
  <si>
    <t>162 0104 6500080010 244</t>
  </si>
  <si>
    <t>162 0502 7300080199 612</t>
  </si>
  <si>
    <t>162 0502 7300088371 247</t>
  </si>
  <si>
    <t>316 0104 6500080010 121</t>
  </si>
  <si>
    <t>316 0104 6500080010 122</t>
  </si>
  <si>
    <t>316 0104 6500080010 129</t>
  </si>
  <si>
    <t>316 0104 6500080010 244</t>
  </si>
  <si>
    <t>316 0113 6600080100 112</t>
  </si>
  <si>
    <t>318 0106 6320080010 122</t>
  </si>
  <si>
    <t>162 0104 6500080010 121</t>
  </si>
  <si>
    <t>162 0505 090F552431 414</t>
  </si>
  <si>
    <t>080 1101 0600080430 244</t>
  </si>
  <si>
    <t>080 1006 6500080010 121</t>
  </si>
  <si>
    <t>080 0703 0100080111 614</t>
  </si>
  <si>
    <t>080 0703 0100080113 614</t>
  </si>
  <si>
    <t>080 0709 01000L0502 612</t>
  </si>
  <si>
    <t>080 1006 6500080010 244</t>
  </si>
  <si>
    <t>090 0113 6800081416 870</t>
  </si>
  <si>
    <t>162 0501 071F36748S 412</t>
  </si>
  <si>
    <t>162 0503 1000088376 612</t>
  </si>
  <si>
    <t>316 0113 6600080100 111</t>
  </si>
  <si>
    <t>316 0113 6600080100 244</t>
  </si>
  <si>
    <t>316 0113 6600080100 247</t>
  </si>
  <si>
    <t>316 0113 6800081400 853</t>
  </si>
  <si>
    <t>316 0412 04000S8270 811</t>
  </si>
  <si>
    <t>318 0106 6320080010 244</t>
  </si>
  <si>
    <t>080 0703 0200080113 611</t>
  </si>
  <si>
    <t>Утверждено расходов в бюджете на 20.09.2024, тыс.рублей</t>
  </si>
  <si>
    <t>Расходы с учетом предлагаемых ноябрь 2024, тыс.рублей</t>
  </si>
  <si>
    <t>080 0701 01000Л8390 612</t>
  </si>
  <si>
    <t>080 0702 01000Л8390 612</t>
  </si>
  <si>
    <t>080 0703 01000Л8390 612</t>
  </si>
  <si>
    <t>080 0703 02000Л8390 612</t>
  </si>
  <si>
    <t>162 1102 06000S8080 244</t>
  </si>
  <si>
    <t>Сокращение бюджетных ассигнований за счет средств бюджета округа в размере 20,8 тыс. рублей на благоустройство и модернизацию плоскостных спортивных сооружений  муниципальных образований (обустройство хоккейного корта) в рамках софинансирования. Расходы в рамках муниципальной программы "Развитие физической культуры, спорта, патриотическое воспитание и повышение эффективности реализации молодежной политики в Котласском муниципальном округе Архангельской области".</t>
  </si>
  <si>
    <t>080 0412 02000S8550 244</t>
  </si>
  <si>
    <t>080 0412 02000S8550 612</t>
  </si>
  <si>
    <t>Уточнение кода бюджетной классификации в части кода вида расходов по средствам бюджета округа в размере 40,0 тыс. рублей на реализацию туристического форума "Северное трехречье". Расходы в рамках муниципальной программы "Развитие культуры и туризма на территории Котласского муниципального округа Архангельской области".</t>
  </si>
  <si>
    <t>316 0705 6500080010 244</t>
  </si>
  <si>
    <t>080 1004 01000Л8650 612</t>
  </si>
  <si>
    <t>Уменьшение бюджетных ассигнований за счет средств областного бюджета в размере 423,4 тыс. рублей на компенсацию родительской платы за присмотр и уход за ребенком в образовательных организациях, реализующих образовательную программу дошкольного образования.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</si>
  <si>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областного бюджета в размере 697,5 тыс. рублей на компенсацию родительской платы за присмотр и уход за ребенком в образовательных организациях, реализующих образовательную программу дошкольного образования. Расходы в рамках муниципальной программы "Развитие образования на территории Котласского муниципального округа Архангельской области".</t>
  </si>
  <si>
    <t>317 0103 6220080010 121</t>
  </si>
  <si>
    <t>317 0103 6220080010 129</t>
  </si>
  <si>
    <t>317 0103 6220080010 123</t>
  </si>
  <si>
    <t>317 0103 6220080010 244</t>
  </si>
  <si>
    <t>318 0106 6320080010 853</t>
  </si>
  <si>
    <t>318 0705 6320080010 244</t>
  </si>
  <si>
    <t>Расходы с учетом предлагаемых декабрь 2024, тыс.рублей</t>
  </si>
  <si>
    <t>317 0103 6220080010 122</t>
  </si>
  <si>
    <t>316 0104 19000Л8710 122</t>
  </si>
  <si>
    <t>316 0104 19000Л8710 244</t>
  </si>
  <si>
    <t>316 0113 6600080100 243</t>
  </si>
  <si>
    <t>316 0113 6600080100 851</t>
  </si>
  <si>
    <t>316 0113 6600080100 852</t>
  </si>
  <si>
    <t>316 0113 6800081400 244</t>
  </si>
  <si>
    <t>316 0113 6900080030 247</t>
  </si>
  <si>
    <t>316 0113 6900080030 831</t>
  </si>
  <si>
    <t>316 0113 6900080030 853</t>
  </si>
  <si>
    <t>316 0310 20000S6870 244</t>
  </si>
  <si>
    <t>316 1003 1500087060 313</t>
  </si>
  <si>
    <t>316 1003 1500087070 313</t>
  </si>
  <si>
    <t>162 0113 78000S8160 244</t>
  </si>
  <si>
    <t>162 0113 6800081400 831</t>
  </si>
  <si>
    <t>162 0501 0700088370 244</t>
  </si>
  <si>
    <t>162 0501 0700088379 244</t>
  </si>
  <si>
    <t>162 0501 071F367483 412</t>
  </si>
  <si>
    <t>162 0501 071F367484 412</t>
  </si>
  <si>
    <t>162 0501 071F367483 853</t>
  </si>
  <si>
    <t>162 0501 071F367484 853</t>
  </si>
  <si>
    <t>162 0501 071F36748S 853</t>
  </si>
  <si>
    <t>162 0501 2200080030 244</t>
  </si>
  <si>
    <t>162 0501 2200080030 243</t>
  </si>
  <si>
    <t>162 0502 0900088370 243</t>
  </si>
  <si>
    <t>162 0502 78000S8160 243</t>
  </si>
  <si>
    <t>162 0503 0200080400 244</t>
  </si>
  <si>
    <t>162 0503 78000S8160 244</t>
  </si>
  <si>
    <t>162 0605 0800081650 244</t>
  </si>
  <si>
    <t>162 0705 6500080010 244</t>
  </si>
  <si>
    <t>090 0705 0500080010 244</t>
  </si>
  <si>
    <t>080 0701 01000Л8620 611</t>
  </si>
  <si>
    <t>080 0702 01000Л8620 611</t>
  </si>
  <si>
    <t>080 0703 01000Л8620 614</t>
  </si>
  <si>
    <t>080 0702 0100080123 611</t>
  </si>
  <si>
    <t>080 0703 0100080123 614</t>
  </si>
  <si>
    <t>080 0702 0100080450 612</t>
  </si>
  <si>
    <t>080 0702 01000R3032 612</t>
  </si>
  <si>
    <t>080 0702 01000S4700 612</t>
  </si>
  <si>
    <t>080 0702 6800081400 612</t>
  </si>
  <si>
    <t>080 0703 0100080199 614</t>
  </si>
  <si>
    <t>080 0703 0200080111 611</t>
  </si>
  <si>
    <t>080 0703 0200080400 612</t>
  </si>
  <si>
    <t>080 0703 6700071400 612</t>
  </si>
  <si>
    <t>080 1004 01000L3042 612</t>
  </si>
  <si>
    <t>080 1004 01000S4660 612</t>
  </si>
  <si>
    <t>080 1006 6500080010 129</t>
  </si>
  <si>
    <t>080 1006 77000Л8792 121</t>
  </si>
  <si>
    <t>080 1006 77000Л8792 122</t>
  </si>
  <si>
    <t>080 1006 77000Л8792 129</t>
  </si>
  <si>
    <t>080 1006 77000Л8792 244</t>
  </si>
  <si>
    <t>080 0702 02000Л8390 612</t>
  </si>
  <si>
    <t>090 1301 0500081750 730</t>
  </si>
  <si>
    <t>162 0503 10000S8840 612</t>
  </si>
  <si>
    <t>080 0709 01000S6980 360</t>
  </si>
  <si>
    <t>162 0113 6900080030 244</t>
  </si>
  <si>
    <t>318 0106 6310080010 121</t>
  </si>
  <si>
    <t>318 0106 6310080010 129</t>
  </si>
  <si>
    <t>316 0102 6100080010 121</t>
  </si>
  <si>
    <t>316 0102 6100080010 129</t>
  </si>
  <si>
    <t>316 0113 6600080100 119</t>
  </si>
  <si>
    <t>316 0203 7000051181 121</t>
  </si>
  <si>
    <t>316 1001 1500087050 312</t>
  </si>
  <si>
    <t>316 1003 1500087110 313</t>
  </si>
  <si>
    <t>Увеличение бюджетных ассигнований за счет средств областного бюджета в размере 7307,1 тыс. рублей на  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</si>
  <si>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за счет средств областного бюджета в размере 485,0 тыс. рублей на  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Расходы в рамках муниципальной программы "Развитие культуры и туризма на территории Котласского муниципального округа Архангельской области".</t>
  </si>
  <si>
    <t>Перераспредение бюджетных ассигнований за счет средств областного бюджета в размере 3863,1 тыс. рублей на реализацию образовательных программ.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</si>
  <si>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федерального бюджета в размере 5337,6 тыс. рублей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</si>
  <si>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областного бюджета в размере 904,5 тыс. рублей на реализацию мероприятий по модернизации школьных систем образования (областной бюджет) (экономия по завершению мероприятий по модернизации школьных систем образования в МОУ "Сольвычегодская СОШ"). Расходы в рамках муниципальной программы "Развитие образования на территории Котласского муниципального округа Архангельской области".</t>
  </si>
  <si>
    <t xml:space="preserve">Увеличение бюджетных ассигнований за счет резервного фонда Правительства Архангельской области администрации Губернатора Архангельской области и Правительства Архангельской области в рамках непрограммных расходов в размере 860,0 тыс. рублей для для МОУ ДО «ДЮСШ» на обустройство ограждения волейбольной площадки, расположенной по адресу: Архангельская область, Котласский район, пос. Шипицыно. </t>
  </si>
  <si>
    <t>Уменьшение бюджетных ассигнований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размере 314,1 тыс. рублей, в т. ч. за счет федерального и областного бюджета - 313,8 тыс. рублей, за счет бюджета округа - 0,3 тыс. рублей в рамках софинансирования. Расходы в рамках муниципальной программы "Развитие образования на территории Котласского муниципального округа Архангельской области".</t>
  </si>
  <si>
    <t xml:space="preserve">Увеличение бюджетных ассигнований за счет средств областного бюджета в размере 226,7 тыс. рублей на мероприятия по организации предоставления дополнительных мер социальной поддержки семьям военнослужащих, сотрудников некоторых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принимающих участие в специальной военной операции, сотрудников уголовно-исполнительной системы Российской Федерации, выполняющих возложенные на них задачи в период проведения специальной военной операции, а также граждан, призванных на военную службу по мобилизации, в том числе погибших (умерших) при исполнении обязанностей военной службы (службы),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 посещающими муниципальные образовательные организации, реализующие программы дошкольного образования, в виде оплаты расходов образовательной организации, связанных с организацией питания и приобретением расходных материалов, используемых для обеспечения соблюдения воспитанниками режима дня и личной гигиены. Расходы в рамках муниципальной программы "Развитие образования на территории Котласского муниципального округа Архангельской области". </t>
  </si>
  <si>
    <t xml:space="preserve">Увеличение бюджетных ассигнований за счет средств областного бюджета в размере 226,7 тыс. рублей на  компенсацию родительской платы за присмотр и уход за ребенком в образовательных организациях, реализующих образовательную программу дошкольного образования. Расходы в рамках муниципальной программы "Развитие образования на территории Котласского муниципального округа Архангельской области". </t>
  </si>
  <si>
    <t xml:space="preserve">Перераспредение бюджетных ассигнований по средствам областного бюджета по единой субвенции местным бюджетам (осуществление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 в размере 287,4 тыс. рублей на оплату труда с начислениями за счет бюджетных ассигнований, предусмотренных на командировочные расходы и компенсацию расходов на оплату стоимости проезда и провоза багажа к месту использования отпуска и обратно в размере 53,0 тыс. рублей, прочие расходные материалы в размере 234,4 тыс. рублей. Расходы в рамках непрограммной деятельности.     </t>
  </si>
  <si>
    <t>Увеличение бюджетных ассигнований по средствам бюджета округа в размере 59,6 тыс. рублей на организацию и проведение молодежного форума "Dvinalive", за счет уменьшения расходов на выполнение функций муниципального казенного учреждения «Архивно-административная часть» экономия, сложившаяся по итогам электронного аукциона на выполнение работ по монтажу электроических светильников. Расходы в рамках муниципальной программы "Развитие физической культуры, спорта, патриотическое воспитание и повышение эффективности реализации молодежной политики в Котласском муниципальном округе Архангельской области".</t>
  </si>
  <si>
    <t>Увеличение бюдетных ассигнований за счет средств бюджета округа в размере 85,2 тыс. рублей для организации мероприятия, посвященного 100-летию Котласского округа (приобретение сувенирной продукции), организации провоза участников, приобретения расходных материалов и организации чайной площадки событийного мероприятия в г. Сольвычегодск (Введенская ярмарка), за счет уменьшения бюджетных ассигнований, предусмотренных на установку огражденй территории МБОУ ДО "Приводинская ДШИ №32" (по причине приостановления эксплуатации здания). Расходы в рамках муниципальной программы "Развитие культуры и туризма на территории Котласского муниципального округа Архангельской области".</t>
  </si>
  <si>
    <t>Увеличение бюджетных асигнований за счет средств бюджета округа в размере 6,9 тыс. рублей в рамках софинансирования на обеспечение условий для развития кадрового потенциала муниципальных образовательных организаций в Архангельской области (заключен договор целевого обучения по очной форме обучения с 01.09.2024).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</si>
  <si>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за счет бюджета округа в размере 76,5 тыс. рублей на осуществление технологического присоединения 3-х точек учета электрической энергии к сетям ПАО «Россети Северо-Запад» на общественной территориях населенных пунктов (на территории многолетних насаждений сосновая роща в рп. Приводино, мемориального комплекса «Сквер воинской славы» в рп. Приводино, в рп. Шипицыно территории Обелиска «Воинам землякам погибшим в Великую Отечественную войну»). Расходы в рамках муниципальной программы "Развитие культуры и туризма на территории Котласского муниципального округа Архангельской области".</t>
  </si>
  <si>
    <t xml:space="preserve">Увеличение бюджетных ассигнований за счет средств резервного фонда администрации Котласского муниципального округа Архангельской области в рамках непрограммных расходов по распоряжению администрации Котласского муниципального округа Архангельской области № 501-р от 26.09.2024 в размере 26,0 тыс. рублей на перечисление субсидии на иные цели МОУ «Удимская №1 СОШ» для уплату судебных расходов по исполнительному листу №2-2097/2023 от 21.03.2024 в пользу Валеренко Анны Александровны. </t>
  </si>
  <si>
    <t xml:space="preserve">Перераспредение бюджетных ассигнований по средствам областного бюджета на осуществление государственных полномочий в сфере охраны труда в размере 3,0 тыс. рублей на оплату командировочных расходов за счет бюджетных ассигнований, предусмотренных на приобретение основных средств. Расходы в рамках непрограммной деятельности.     </t>
  </si>
  <si>
    <t>Увеличение резервных средств для финансового обеспечения расходов на реализацию отдельных природоохранных мероприятий в рамках непрограммных расходов за счет увеличения доходной части бюджета в размере 713,1 тыс. рублей. Расходы в рамках нерограммной деятельности.</t>
  </si>
  <si>
    <t>162 0310 2000080111 611</t>
  </si>
  <si>
    <t>162 0310 2000080113 611</t>
  </si>
  <si>
    <t>162 0310 2000080199 611</t>
  </si>
  <si>
    <t>Перераспредение бюджетных ассигнований по средствам бюджета округа в размере 74,6 тыс. рублей на оплату договора ГПХ (привлечение внештатного сотрудника в МБУ "Служба благоустройства" муниципального образования "Черемушское"), за фонда оплаты труда с начислениями.  Расходы в рамках муниципальной программы "Защита населения и территорий Котласского муниципального округа Архангельской области от чрезвычайных ситуаций, обеспечение пожарной безопасности и обеспечение безопасности людей на водных объектах".</t>
  </si>
  <si>
    <t>Увеличение бюджетных ассигнований за счет средств бюджета округа в рамках непрограммных расходов в размере 6,2 тыс. рублей на ежемесячное денежное вознаграждение председателю Контрольно-счетной комиссии Котласского муниципального округа Архангельской области, за счет экономии фонда оплаты труда МКУ КМО "Архивно-административная часть".</t>
  </si>
  <si>
    <r>
      <t xml:space="preserve">По обеспечению функционирования Контрольно-счетной комиссии Котласского муниципального округа Архангельской области в рамках непрограммных расходов за счет средств бюджета округа: </t>
    </r>
    <r>
      <rPr>
        <b/>
        <sz val="14"/>
        <rFont val="Times New Roman"/>
        <family val="1"/>
        <charset val="204"/>
      </rPr>
      <t>1.</t>
    </r>
    <r>
      <rPr>
        <sz val="14"/>
        <rFont val="Times New Roman"/>
        <family val="1"/>
        <charset val="204"/>
      </rPr>
      <t xml:space="preserve"> увеличение бюджетных ассигнований в размере 30,2 тыс. рублей на компенсацию расходов на оплату стоимости проезда и провоза багажа к месту использования отпуска и обратно;</t>
    </r>
    <r>
      <rPr>
        <b/>
        <sz val="14"/>
        <rFont val="Times New Roman"/>
        <family val="1"/>
        <charset val="204"/>
      </rPr>
      <t xml:space="preserve"> 2.</t>
    </r>
    <r>
      <rPr>
        <sz val="14"/>
        <rFont val="Times New Roman"/>
        <family val="1"/>
        <charset val="204"/>
      </rPr>
      <t xml:space="preserve"> перераспределение бюджетных ассигнований на уплату вступительного взноса в Союз муниципальных контрольно-счетных органов в размере 3,0 тыс. рублей, на приобретение светильников светидионных, лампы-лупы в размере 8,8 тыс. рублей, за счет экономии по командировочным расходам в размере 11,8 тыс. рублей;</t>
    </r>
    <r>
      <rPr>
        <b/>
        <sz val="14"/>
        <rFont val="Times New Roman"/>
        <family val="1"/>
        <charset val="204"/>
      </rPr>
      <t xml:space="preserve"> 3. </t>
    </r>
    <r>
      <rPr>
        <sz val="14"/>
        <rFont val="Times New Roman"/>
        <family val="1"/>
        <charset val="204"/>
      </rPr>
      <t>уточнение кода бюджетной классификации в части вида расходов по средствам бюджета округа в размере 1,5 тыс. рублей на образовательные услуги по охране труда.</t>
    </r>
  </si>
  <si>
    <t>Уменьшение бюджетных ассигнований на создание условий для обеспечения жителей Котласского муниципального округа Архангельской области услугами торговли в размере 85,6 тыс. рублей, в т.ч за счет средств областного бюджета в размере 51,4 тыс. рублей, за счет средств бюджета округа в размере 34,2 тыс. рублей в рамках софинансирования. Расходы в рамках муниципальной программы "Развитие субъектов малого и среднего предпринимательства на территории Котласского муниципального округа Архангельской области".</t>
  </si>
  <si>
    <t>316 1003 18000L576Л 322</t>
  </si>
  <si>
    <t>Уменьшение бюджетных ассигнований на обеспечение комплексного развития сельских территорий (на улучшение жилищных условий граждан, проживающих на сельских территориях) в размере 311,6 тыс. рублей, в т. ч. за счет федерального и областного бюджета - 293,5 тыс. рублей, за счет бюджета округа - 18,1 тыс. рублей в рамках софинансирования. Расходы в рамках муниципальной программы "Комплексное развитие сельских территорий Котласского муниципального округа Архангельской области".</t>
  </si>
  <si>
    <t xml:space="preserve">Уменьшение бюджетных ассигнований за счет средств бюджета округа в рамках непрограммных расходов в размере 31,0 тыс.рублей ежемесячного денежного вознаграждения Главы Котласского муниципального округа Архангельской области, предусмотренных на индексацию на 4% с 01.10.2024. </t>
  </si>
  <si>
    <t>Увеличение бюджетных ассигнований за счет средств бюджета округа в размере 183,9 тыс. рублей на исполнение публичных нормативных обязательств, в т.ч. на выплату пенсий за выслугу лет лицам, замещавшим на постоянной основе муниципальные должности в органах местного самоуправления Котласский муниципальный район (округа) Архангельской области  и лицам, замещавшим должности муниципальной службы в органах местного самоуправления Котласский муниципальный район (округ)  Архангельской области в размере 91,7 тыс. рублей, на оказание адресной социальной помощи по проезду в лечебные учреждения за пределами г.Котласа, г.Коряжмы, и Котласского муниципального округа в размере 144,2 тыс. рублей, на оплату проезда жителей Котласского округа для амбулаторного обследования, консультаций, стационарного лечения специалистами  ЛПУ г.г. Котлас, Коряжма и г.Сольвычегодск по направлениям учреждений здравоохранения, расположенных на территории Котласского муниципального округа в размере 5,0 тыс. рублей, за счет экономии фонда оплаты труда организаций допобразования детей и одновременного уменьшением бюджетных ассигнований на оказание материальной помощи Почетным гражданам в размере 57,0 тыс. рублей. Расходы в рамках муниципальной программы "Социальная поддержка населения в Котласском муниципальном округе Архангельской области".</t>
  </si>
  <si>
    <r>
      <t>Увеличение бюджетных ассигнований за счет средств резервного фонда администрации Котласского муниципального округа Архангельской области в рамках непрограммных расходов по распоряжениям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в размере 231,7 тыс. рублей, в т.ч.</t>
    </r>
    <r>
      <rPr>
        <b/>
        <sz val="13.5"/>
        <rFont val="Times New Roman"/>
        <family val="1"/>
        <charset val="204"/>
      </rPr>
      <t xml:space="preserve"> 1)</t>
    </r>
    <r>
      <rPr>
        <sz val="13.5"/>
        <rFont val="Times New Roman"/>
        <family val="1"/>
        <charset val="204"/>
      </rPr>
      <t xml:space="preserve"> от 23.09.2024 №494-р в размере 10,4 тыс. рублей на оплату исполнительного листа ФС № 046354926 от 07.08.2024 по делу №2-107/2024 в пользу ООО «АрхГражданинКредит», а именно: на оплату задолженности по договору займа № КЖ19-001028 от 10.08.2019, заключенному с Ждановой О.Б., за период с 10.08.2019 по 28.11.2023 состоящую из основного долга в размере 2,5 тыс.рублей; на оплату процентов за пользование денежными средства в размере 5,0 тыс.рублей; на компенсацию судебных расходов по оплате услуг представителя в размере 2,5 тыс. рублей; на уплату госпошлины в размере 0,4 тыс.рублей; </t>
    </r>
    <r>
      <rPr>
        <b/>
        <sz val="13.5"/>
        <rFont val="Times New Roman"/>
        <family val="1"/>
        <charset val="204"/>
      </rPr>
      <t>2)</t>
    </r>
    <r>
      <rPr>
        <sz val="13.5"/>
        <rFont val="Times New Roman"/>
        <family val="1"/>
        <charset val="204"/>
      </rPr>
      <t xml:space="preserve"> от 01.10.204 № 506-р в размере 100,3 тыс. рублей в т.ч. а) в размере 85,0 тыс. рублей на оплату административных штрафов за совершение административных правонарушений, согласно постановлениям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 в т.ч. в размере 30,0 тыс. рублей по постановлению № 1104 от 10.09.2024 на оплату административного штрафа за совершение административного правонарушения, предусмотренного частью 1 статьей 17.15. КоАП РФ - обязанность в срок до 01.05.2024 организовать осуществление мероприятий по защите от природных пожаров территории поселка Черемушский Котласского района Архангельской области, граничащей с землями лесного фонда, в части обеспечения соблюдения нормативных противопожарных расстояний и создания противопожарных преград, в размере 55,0 тыс. рублей по постановлению № 1099 от 10.09.2024 на оплату административного штрафа за совершение административного правонарушения, предусмотренного частью 2 статьей 17.15. КоАП РФ – обязанность в срок до 31.12.2019 предоставить Бобошину А.А. и членами его семьи Бобошиной В.А. и Бобошину Н.А. во внеочередной порядке по договору социального найма отдельное жилое помещение в п.Приводино, МО «Приводинское», Котласского района Архангельской области, со степенью благоустройства применительно к условиям п.Приводино, отвечающее установленным санитарным и техническим требованиям, общей площади не менее 48 кв.м.; б) в размере 15,3 тыс. рублей на оплату исполнительного листа ФС № 038964409 от 11.09.2024 по делу №2-1804/2024 от 31.07.2024 в пользу Скилевой Е.В. в т.ч.: возмещение ущерба в размере 14,7 тыс.рублей;  оплата судебных расходов, связанные с оплатой госпошлины в размере 0,6 тыс.рублей;</t>
    </r>
    <r>
      <rPr>
        <b/>
        <sz val="13.5"/>
        <rFont val="Times New Roman"/>
        <family val="1"/>
        <charset val="204"/>
      </rPr>
      <t xml:space="preserve"> 3)</t>
    </r>
    <r>
      <rPr>
        <sz val="13.5"/>
        <rFont val="Times New Roman"/>
        <family val="1"/>
        <charset val="204"/>
      </rPr>
      <t xml:space="preserve"> от 15.10.2024 № 542-р в размере 60,0 тыс. рублей на оплату административного штрафа за совершение административного правонарушения, согласно постановлению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 по постановлению №1230 от 18.09.2024, предусмотренного частью 1 статьей 17.15. КоАП РФ - обязанность в срок до 15.09.2024 произвести капитальный ремонт многоквартирного дома, расположенного по адресу: Архангельская область Котласский район МО «Приводинское», д.Медведка, ул. Центральная, д.30, в следующем объеме: заменить внутренние сети дома, а именно, водопроводные, канализационные  и электрические, произвести ремонт стропильной системы кровли, утеплить покрытия, провести ремонт печей и труб, заменить окна и двери, установить чердачные люки, восстановить конструктивные элементы в нежилой части здания; </t>
    </r>
    <r>
      <rPr>
        <b/>
        <sz val="13.5"/>
        <rFont val="Times New Roman"/>
        <family val="1"/>
        <charset val="204"/>
      </rPr>
      <t>4)</t>
    </r>
    <r>
      <rPr>
        <sz val="13.5"/>
        <rFont val="Times New Roman"/>
        <family val="1"/>
        <charset val="204"/>
      </rPr>
      <t xml:space="preserve"> от 21.10.2024 № 553-р в размере 61,1 тыс. рублей на оплату исполнительного листа ФС 045638618 от 21.08.2024 по делу № А05-3118/2024 в пользу ООО «Алеун», в т.ч.: на оплату задолженности за период с марта по декабрь 2023 по содержанию и ремонту общего имущества в многоквартирном доме (незаселенные жилые помещения, находящихся в муниципальной собственности) по адресам: п.Шипицыно, ул. Ломоносова, д. 13, кв.1,2,3,4,5,7 8; ул. Северная, д.34, кв.1; ул. Советская, д.6, корпус 3, кв.3 в размере 58,7 тыс. рублей, на возмещение расходов по уплате госпошлины в размер 2,4 тыс. рублей. 
</t>
    </r>
  </si>
  <si>
    <t>Уменьшение бюджетных ассигнований за счет средств бюджета округа в размере 76,2 тыс. рублей на приобретение и установка автономных дымовых пожарных извещателей. Расходы в рамках муниципальной программы "Защита населения и территорий Котласского муниципального округа Архангельской области от чрезвычайных ситуаций, обеспечение пожарной безопасности и обеспечение безопасности людей на водных объектах".</t>
  </si>
  <si>
    <t>Увеличение бюджетных ассигнований за счет средств федерального бюджета округа в рамках непрограммных расходов в размере 1,5 тыс. рублей на осуществление первичного воинского учета на территориях, где отсутствуют военные комиссариаты.</t>
  </si>
  <si>
    <t>162 0409 130008214 247</t>
  </si>
  <si>
    <t>Уменьшение бюджетных ассигнований по обеспечению функционирования ГРБС "Управление имущественно-хозяйственного комплекса администрации Котласского муниципального округа Архангельской области" в рамках непрограммных расходов за счет средств бюджета округа в размере 119,7 тыс. рублей на приобретение канцелярских товаров, с направлением на ГРБС "Финансове управление администрации Котласского муниципального округа Архангельской области" на обслуживание муниципального долга .</t>
  </si>
  <si>
    <t>Уменьшение бюджетных ассигнований по обеспечению функционирования ГРБС "Собрание депутатов Котласского муниципального округа Архангельской области" в рамках непрограммных расходов за счет средств бюджета округа в размере 47,0 тыс. рублей на приобретение канцелярских товаров, с направлением на ГРБС "Финансове управление администрации Котласского муниципального округа Архангельской области" на обслуживание муниципального долга .</t>
  </si>
  <si>
    <t>Уменьшение бюджетных ассигнований по обеспечению функционирования ГРБС "Собрание депутатов Котласского муниципального округа Архангельской области" в рамках непрограммных расходов за счет средств бюджета округа в размере 847,9 тыс. рублей на приобретение материальных запасов и бензина, с направлением на ГРБС "Финансове управление администрации Котласского муниципального округа Архангельской области" на обслуживание муниципального долга .</t>
  </si>
  <si>
    <t>Перераспредение бюджетных ассигнований по средствам бюджета округа в размере 153,0 тыс. рублей на проведение строительно-технической экспертизы дымовых и вентиляционных каналов в многоквартирном жилом доме расположенного по адресу: Архангельская область, Котласский район, рп. Приводино, ул. Кузнецова, д.3, за счет уменьшения фонда оплаты труда. Расходы в рамках муниципальной программы "Обеспечение доступным и комфортным жильем и коммунальными услугами населения Котласского муниципального округа Архангельской области"</t>
  </si>
  <si>
    <t>Сокращение бюджетных ассигнований средств областного бюджета в размере 35000,0 тыс. рублей на благоустройство территорий и приобретение уборочной и коммунальной техники (Благоустройство общественной территории в г. Сольвычегодске: Набережная им. Аники Строганова в границах от ул. Октябрьской до Спасообыденной церкви и участки ул. Советская от ул. Набережная им. Аники Строганова до ул. Ленина).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</si>
  <si>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Увеличение бюджетных ассигнований средств областного бюджета в размере 35000,0 тыс. рублей на благоустройство территорий и приобретение уборочной и коммунальной техники (Благоустройство общественной территории "Стадион", расположенной в г. Сольвычегодске, ул. Карла Либкнехта, 4а).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</si>
  <si>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Увеличение бюджетных ассигнований на обслуживание муниципального долга за счет средств бюджета округа в размере 1673,0 тыс. рублей.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</si>
  <si>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Уменьшение бюджетных ассигнований по обеспечению функционирования ГРБС "Финансове управление администрации Котласского муниципального округа Архангельской области" за счет средств бюджета округа в размере 327,9 тыс. рублей на приобретение материальных запасов, оплаты услуг, с направлением на обслуживание муниципального долга.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</si>
  <si>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Увеличение бюджетных ассигнований за счет средств бюджета округа в размере 32,4 тыс. рублей на организацию вывоза для утилизации и пеработки покрышек пневматических шин с металлическим кордом отработанные, за счет экономии на санитарно-эпидемиологическое исследование воды на различные показатели в соответствии с санитарными нормами и правилами и методическим рекомендациями организации мониторинга обеспечения населения качественной питьевой водой. Расходы в рамках муниципальной программы "Охрана окружающей среды и обеспечение экологической безопасности Котласского муниципального округа Архангельской области"</t>
  </si>
  <si>
    <r>
      <t xml:space="preserve">По обеспечению функционирования ГРБС "Управление имущественно-хозяйственного комплекса администрации Котласского муниципального округа Архангельской области" в рамках непрограммных расходов за счет средств бюджета округа: </t>
    </r>
    <r>
      <rPr>
        <b/>
        <sz val="14"/>
        <rFont val="Times New Roman"/>
        <family val="1"/>
        <charset val="204"/>
      </rPr>
      <t>1. у</t>
    </r>
    <r>
      <rPr>
        <sz val="14"/>
        <rFont val="Times New Roman"/>
        <family val="1"/>
        <charset val="204"/>
      </rPr>
      <t xml:space="preserve">меньшение бюджетных ассигнований в размере 145,1 тыс. рублей фонда оплаты труда в результате наличия вакантной должности  (заработная плата - 79,2 тыс. рублей, страховые взносы - 65,9 тыс. рублей); </t>
    </r>
    <r>
      <rPr>
        <b/>
        <sz val="14"/>
        <rFont val="Times New Roman"/>
        <family val="1"/>
        <charset val="204"/>
      </rPr>
      <t>2.</t>
    </r>
    <r>
      <rPr>
        <sz val="14"/>
        <rFont val="Times New Roman"/>
        <family val="1"/>
        <charset val="204"/>
      </rPr>
      <t xml:space="preserve"> увеличение бюджетных ассигнований в размере 457,9 тыс. рублей на компенсацию расходов на оплату стоимости проезда и провоза багажа к месту использования отпуска и обратно в размере 343,9 тыс. рублей , за счет перераспределения зарезервирвованных бюджетных ассигнований на  на компенсацию расходов на оплату стоимости проезда и провоза багажа к месту использования отпуска - 213,9 тыс. рублей, за счет уменьшения расходов по выплатам компенсации депутатам Собрания депутатов Котласского муниципального округа - 20,1 тыс. рублей, за счет экономии по фонду оплаты труда администрация Котласского муниципального округа Архангельской - 109,9 тыс. рублей; на приобретение прав на программу для ЭВМ Платформа nanoCAD 24 в размере 114,0 тыс. рублей, за счет экономии на санитарно-эпидемиологическое исследование воды на различные показатели в соответствии с санитарными нормами и правилами и методическим рекомендациями организации мониторинга обеспечения населения качественной питьевой водой в размере 60,7 тыс. рублей, демонтажа трех дымовых труб котельных, выведенных из эксплуатации, расположенных по адресам: рп.Шипицыно, ул. Советская, д.42, г.Сольвычегодск, ул.Урицкого, д.1А, ул.Федосеева, д.19 в размере 4,2 тыс. рублей, содержания объектов водоснабжения и водоотведения в размере 49,1 тыс. рублей; </t>
    </r>
    <r>
      <rPr>
        <b/>
        <sz val="14"/>
        <rFont val="Times New Roman"/>
        <family val="1"/>
        <charset val="204"/>
      </rPr>
      <t>3.</t>
    </r>
    <r>
      <rPr>
        <sz val="14"/>
        <rFont val="Times New Roman"/>
        <family val="1"/>
        <charset val="204"/>
      </rPr>
      <t xml:space="preserve"> перераспределение бюджетных ассигнований в размере 4,4 тыс. рублей, в т.ч. 1) на возмещение расходов, связанных со служебными командировками муниципальных служащих в размере 4,4 тыс. рублей, за счет экономии средств по оказанию услуг по сопровождению программных продуктов, выпущенные фирмой 1С; 2) </t>
    </r>
    <r>
      <rPr>
        <b/>
        <sz val="14"/>
        <rFont val="Times New Roman"/>
        <family val="1"/>
        <charset val="204"/>
      </rPr>
      <t>4.</t>
    </r>
    <r>
      <rPr>
        <sz val="14"/>
        <rFont val="Times New Roman"/>
        <family val="1"/>
        <charset val="204"/>
      </rPr>
      <t xml:space="preserve"> уточнение кода бюджетной классификации в части раздела, подраздела расходов по средствам бюджета округа в размере 20,0 тыс. рублей на повышение квалификации сотрудников Управления. </t>
    </r>
  </si>
  <si>
    <t>Увеличение бюджетных ассигнований за счет средств резервного фонда администрации Котласского муниципального округа Архангельской области в рамках непрограммных расходов по распоряжению администрации Котласского муниципального округа Архангельской области от 02.12.2024 № 637-р "О выделении средств из резервного фонда администрации Котласского муниципального округа Архангельской области" в размере 20,0 тыс. рублей на оплату исполнительного листа ФС 041291078 от 15.12.2023 по делу № А05-13843/2021 в пользу ООО «Альтернатива» на оплату судебных издержек.</t>
  </si>
  <si>
    <t>Увеличение бюджетных ассигнований за счет средств бюджета округа в рамках непрограммных расходов на приобретение ели искуственной, гирлянд и верхушки на елку, для проведения новогодних праздничных мероприятий в здании администрации Котлаского муниципального округа Архангельской области по адресу: Котлас, пл.Советов-9 в размере 24,0 тыс. рублей.</t>
  </si>
  <si>
    <t>Увеличение бюджетных ассигнований за счет увеличения доходной части бюджета округа в размере 1270,3 тыс. рублей на содержание сетей уличного освещения в населенных пунктах и на автодорожных подъездах на территории Котласского муниципального округа Архангельской области (уличное освещение). Расходы в рамках муниципальной программы "Развитие дорожного хозяйства и транспортной инфраструктуры Котласского муниципального округа Архангельской области".</t>
  </si>
  <si>
    <r>
      <t xml:space="preserve">На выполнение функций муниципального казенного учреждения «Архивно-административная часть»  в рамках непрограммных расходов за счет средств бюджета округа: </t>
    </r>
    <r>
      <rPr>
        <b/>
        <sz val="14"/>
        <rFont val="Times New Roman"/>
        <family val="1"/>
        <charset val="204"/>
      </rPr>
      <t>1.</t>
    </r>
    <r>
      <rPr>
        <sz val="14"/>
        <rFont val="Times New Roman"/>
        <family val="1"/>
        <charset val="204"/>
      </rPr>
      <t xml:space="preserve"> уменьшение бюджетных ассигнований в размере 1663,2 тыс. рублей, в т.ч. фонда оплаты труда в результате наличия вакантных должностей - 198,0 тыс. рублей (заработная плата - 138,9 тыс. рублей, страховые взносы - 59,1 тыс. рублей); экономия сложившаяся по итогам электронного аукциона на: выполнение по техническому обслуживанию и ремонту автотранспорта - 30,0 тыс. рублей, по контролю объектов автоматизации - 26,6 тыс. рублей, услуги по проведению аттестации - 0,2 тыс. рублей, текущему ремонту потолков - 1,4 тыс. рублей, монтаж электрических светильников и текущему ремонту кровли крыльца в аадминистративном зданиипо адресу г.Котлас, пл.Советов-9 - 335,4 тыс. рублей, по капремонту входной группы и замене оконных блоков в административном здании по адресу г.Котлас, пл.Советов-9 и капремонту системы отопления в здании по адресу д.Куимиха, ул.Советская-7 - 411,1 тыс. рублей,  поставок МФУ, мониторов и системных блоков - 58,2 тыс. рублей, приобретение бензина - 91,2 тыс. рублей, оплаты коммунальных услуг - 511,0 тыс. рублей; </t>
    </r>
    <r>
      <rPr>
        <b/>
        <sz val="14"/>
        <rFont val="Times New Roman"/>
        <family val="1"/>
        <charset val="204"/>
      </rPr>
      <t>2.</t>
    </r>
    <r>
      <rPr>
        <sz val="14"/>
        <rFont val="Times New Roman"/>
        <family val="1"/>
        <charset val="204"/>
      </rPr>
      <t xml:space="preserve"> увеличение бюджетных ассигнований в размере 51,3 тыс. рублей на компенсацию расходов на оплату стоимости проезда и провоза багажа к месту использования отпуска и обратно в размере 30,3 тыс. рублей, за счет уменьшения расходов по выплатам компенсации депутатам Собрания депутатов Котласского муниципального округа. </t>
    </r>
    <r>
      <rPr>
        <b/>
        <sz val="14"/>
        <rFont val="Times New Roman"/>
        <family val="1"/>
        <charset val="204"/>
      </rPr>
      <t>3.</t>
    </r>
    <r>
      <rPr>
        <sz val="14"/>
        <rFont val="Times New Roman"/>
        <family val="1"/>
        <charset val="204"/>
      </rPr>
      <t xml:space="preserve"> перераспределение бюджетных ассигнований на уплату транспортного налога в размере 0,3 тыс. рублей, за счет уплаты налога на имущество.</t>
    </r>
  </si>
  <si>
    <r>
      <rPr>
        <b/>
        <sz val="14"/>
        <rFont val="Times New Roman"/>
        <family val="1"/>
        <charset val="204"/>
      </rPr>
      <t>1.</t>
    </r>
    <r>
      <rPr>
        <sz val="14"/>
        <rFont val="Times New Roman"/>
        <family val="1"/>
        <charset val="204"/>
      </rPr>
      <t xml:space="preserve"> Увеличение бюджетных ассигнований за счет средств бюджета округа в размере </t>
    </r>
    <r>
      <rPr>
        <b/>
        <sz val="14"/>
        <rFont val="Times New Roman"/>
        <family val="1"/>
        <charset val="204"/>
      </rPr>
      <t>338,2</t>
    </r>
    <r>
      <rPr>
        <sz val="14"/>
        <rFont val="Times New Roman"/>
        <family val="1"/>
        <charset val="204"/>
      </rPr>
      <t xml:space="preserve"> тыс. рублей, в т.ч. 1) на плату по агентскому договору за начисление и сбор платежей с граждан нанимателей жилых помещений по договору социального найма за счет увеличения доходной части бюджета в размере 103,7 тыс. рублей; 2) на выполнение работ по капремонту муниципального жилого помещения по адресу п.Шипицыно, ул. Западная, д.30 кв2 (предоставление жилого помещения пострадавшим 14.11.2024 в результате пожарамногоквартирного жилого дома по адресу п.Шипицыно, ул.Советская, д.12, фл.1, кв.2, за счет экономии фонда оплаты труда администрации Котласского муниципального округа. </t>
    </r>
    <r>
      <rPr>
        <b/>
        <sz val="14"/>
        <rFont val="Times New Roman"/>
        <family val="1"/>
        <charset val="204"/>
      </rPr>
      <t>2.</t>
    </r>
    <r>
      <rPr>
        <sz val="14"/>
        <rFont val="Times New Roman"/>
        <family val="1"/>
        <charset val="204"/>
      </rPr>
      <t xml:space="preserve"> Уменьшение бюджетных ассигнований за счет средств бюджета округа в размере </t>
    </r>
    <r>
      <rPr>
        <b/>
        <sz val="14"/>
        <rFont val="Times New Roman"/>
        <family val="1"/>
        <charset val="204"/>
      </rPr>
      <t>338,2</t>
    </r>
    <r>
      <rPr>
        <sz val="14"/>
        <rFont val="Times New Roman"/>
        <family val="1"/>
        <charset val="204"/>
      </rPr>
      <t xml:space="preserve"> тыс. рублей, в т.ч. 1) по капитальному ремонту жилых помещений Котласского муниципального округа Архангельской области в размере 98,0 тыс. рублей; </t>
    </r>
    <r>
      <rPr>
        <b/>
        <sz val="14"/>
        <rFont val="Times New Roman"/>
        <family val="1"/>
        <charset val="204"/>
      </rPr>
      <t>3.</t>
    </r>
    <r>
      <rPr>
        <sz val="14"/>
        <rFont val="Times New Roman"/>
        <family val="1"/>
        <charset val="204"/>
      </rPr>
      <t xml:space="preserve"> Перераспредение бюджетных ассигнований по средствам бюджета округа в размере 60,0 тыс. рублей на на обследование конструктивных элементов с выдачей заключения о их техническом состоянии многоквартирных жилых домов по адресам: Архангельская обл., Котласский муниципальный округ, п.Удимский, ул.Советская, д.63, рп.Приводино, ул.Водников, д.37 (решение суда от 13.08.2024 дело № 2а-1855/2024), за счет уменьшения бюджетных ассигнований по капитальному ремонту жилых помещений Котласского муниципального округа Архангельской области. Расходы в рамках муниципальной программы "Содержание жилищного фонда Котласского муниципального округа Архангельской области".</t>
    </r>
  </si>
  <si>
    <t xml:space="preserve">Уменьшение бюджетных ассигнований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размере 7440,1 тыс. рублей, в т.ч. за счет средств, поступивших от публично-правовой компании «Фонд развития территорий» - 7291,3 тыс. рублей, за счет средств областного бюджета - 141,3 тыс. рублей, за счет средств бюджета округа - 7,4 тыс. рублей в рамках софинансирования, с одновременным уточнением кода бюджетной классификации в части вида расходов в размере 314,4 тыс. рублей на возмещение гражданам ущерба, понесенного ими в результате отчуждения (изъятия) принадлежащего им недвижимого имущества в рамках федеральной программы «Переселение гражданам из аварийного жилищного фонда на 2019-2025 годы», в т.ч.за счет средств, поступивших от публично-правовой компании «Фонд развития территорий» - 308,1 тыс. рублей, за счет средств областного бюджета - 6,0 тыс. рублей, за счет средств бюджета округа - 0,3 тыс. рублей в рамках софинансирования. Расходы в рамках муниципальной программы «Обеспечение доступным и комфортным жильем и коммунальными услугами населения Котласского муниципального округа Архангельской области».  </t>
  </si>
  <si>
    <r>
      <rPr>
        <b/>
        <sz val="14"/>
        <rFont val="Times New Roman"/>
        <family val="1"/>
        <charset val="204"/>
      </rPr>
      <t>1</t>
    </r>
    <r>
      <rPr>
        <sz val="14"/>
        <rFont val="Times New Roman"/>
        <family val="1"/>
        <charset val="204"/>
      </rPr>
      <t xml:space="preserve">. Перераспределение бюджетных ассигнований за счет средств бюджета округа в размере 36,3 тыс. рублей на госэкспертизу проектной документации объекта "Капитальный ремонт сетей водоснабжения пос.Шипицыно", за счет экономии на демонтаж трех дымовых труб котельных, выведенных из эксплуатации, расположенных по адресам: рп.Шипицыно, ул. Советская, д.42, г.Сольвычегодск, ул.Урицкого, д.1А, ул.Федосеева, д.19. </t>
    </r>
    <r>
      <rPr>
        <b/>
        <sz val="14"/>
        <rFont val="Times New Roman"/>
        <family val="1"/>
        <charset val="204"/>
      </rPr>
      <t>2.</t>
    </r>
    <r>
      <rPr>
        <sz val="14"/>
        <rFont val="Times New Roman"/>
        <family val="1"/>
        <charset val="204"/>
      </rPr>
      <t xml:space="preserve"> Уменьшение бюджетных ассигнований за счет бюджета округа в размере</t>
    </r>
    <r>
      <rPr>
        <sz val="14"/>
        <color rgb="FFFF0000"/>
        <rFont val="Times New Roman"/>
        <family val="1"/>
        <charset val="204"/>
      </rPr>
      <t xml:space="preserve"> </t>
    </r>
    <r>
      <rPr>
        <b/>
        <sz val="14"/>
        <rFont val="Times New Roman"/>
        <family val="1"/>
        <charset val="204"/>
      </rPr>
      <t>146,4</t>
    </r>
    <r>
      <rPr>
        <sz val="14"/>
        <color rgb="FFFF0000"/>
        <rFont val="Times New Roman"/>
        <family val="1"/>
        <charset val="204"/>
      </rPr>
      <t xml:space="preserve"> </t>
    </r>
    <r>
      <rPr>
        <sz val="14"/>
        <rFont val="Times New Roman"/>
        <family val="1"/>
        <charset val="204"/>
      </rPr>
      <t xml:space="preserve">тыс. рублей в результате экономии, сложившейся по итогам электронных аукционов на санитарно-эпидемиологическое исследование воды на различные показатели в соответствии с санитарными нормами и правилами и методическим рекомендациями организации мониторинга обеспечения населения качественной питьевой водой в размере 93,1 тыс. рублей, демонтажа трех дымовых труб котельных, выведенных из эксплуатации, расположенных по адресам: рп.Шипицыно, ул. Советская, д.42, г.Сольвычегодск, ул.Урицкого, д.1А, ул.Федосеева, д.19 в размере 4,2 тыс. рублей, содержания объектов водоснабжения и водоотведения в размере 49,1 тыс. рублей. Расходы в рамках мунципальной программы "Развитие энергетики и жилищно-коммунального хозяйства Котласского муниципального округа Архангельской области". </t>
    </r>
  </si>
  <si>
    <t xml:space="preserve">Увеличение бюджетных ассигнований за счет средств бюджета округа в рамках непрогрограммных расходов в размере 151,1 тыс. рублей на предоставление субсидии на иные цели МБУ "Служба благоустройства" МО "Черемушское" на капитальный ремонт двигателя транспортного средства ГАЗ-3309 с госномером К 023 ТР 29. </t>
  </si>
  <si>
    <t>Уменьшение бюджетных ассигнований за счет бюджета округа в размере 187,0 тыс. рублей на внесение изменений в проект и осуществление авторского надзора по объекту «Благоустройство общественной территории в г. Сольвычегодске. Набережная имени Аники Строганова в границах от ул. Октябрьской до Спасообыденной церкви и участки ул. Советская от ул. Набережная им. Аники Строганова до ул. Ленина» (не связанные со строительством, реконструкцией, капитальным ремонтом).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</si>
  <si>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r>
      <rPr>
        <b/>
        <sz val="14"/>
        <rFont val="Times New Roman"/>
        <family val="1"/>
        <charset val="204"/>
      </rPr>
      <t>1.</t>
    </r>
    <r>
      <rPr>
        <sz val="14"/>
        <rFont val="Times New Roman"/>
        <family val="1"/>
        <charset val="204"/>
      </rPr>
      <t xml:space="preserve"> Увеличение бюджетных ассигнований за счет средств бюджета округа в рамках непрограммных расходов в размере 266,4 тыс. рублей на свод, вывоз и утилизацию пяти аварийных зеленых насаждений (тополей) по адресу: д. Княжево, ул. Центральная, д. 7, за счет уменьшения расходов на внесение изменений в проект и осуществление авторского надзора по объекту «Благоустройство общественной территории в г. Сольвычегодске. Набережная имени Аники Строганова в границах от ул. Октябрьской до Спасообыденной церкви и участки ул. Советская от ул. Набережная им. Аники Строганова до ул. Ленина» (не связанные со строительством, реконструкцией, капитальным ремонтом) - 187,0 тыс. рублей, за счет экономии бюджетных ассигнований на выполнение функций муниципального казенного учреждения «Архивно-административная часть» - 79,4 тыс. рублей. </t>
    </r>
    <r>
      <rPr>
        <b/>
        <sz val="14"/>
        <rFont val="Times New Roman"/>
        <family val="1"/>
        <charset val="204"/>
      </rPr>
      <t xml:space="preserve">2. </t>
    </r>
    <r>
      <rPr>
        <sz val="14"/>
        <rFont val="Times New Roman"/>
        <family val="1"/>
        <charset val="204"/>
      </rPr>
      <t>Уменьшение бюджетных ассигнований за счет бюджета округа в размере 2,7 тыс. рублей на свод аварийных зеленых насаждений (тополей, берез) по адресам: рп. Шипицыно у здания больницы, п. Харитоново, ул. Кирова, д. 37.</t>
    </r>
  </si>
  <si>
    <t>Увеличение бюджетных ассигнований за счет средств бюджета округа в размере 126,1 тыс. рублей, в т.ч. 1) на реализацию мероприятий по проведению строительно-технической экспертизы инженерного оборудования многоквартирного жилого дома расположенного по адресу: Архангельская область, Котласский район, рп. Приводино, ул. Кузнецова, д.3 в размере 27,0 тыс.рублей, за счет перераспределения зарезервирвованных бюджетных ассигнований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2) на изготовление стикеров и информационных стендов для сбора и обработки обратной связи по объектам национальных проектов, собранной посредствам изготовления и размещения баннеров с Q-кодом, позволяющим перейти на анкету, размещенную на сайте национальные проекты.рф в размере 4,2 тыс. рублей, за счет уменьшения бюджетных ассигнований по капитальному ремонту жилых помещений Котласского муниципального округа Архангельской области в размере 1,5 тыс. рублей, по своду аварийных зеленых насаждений (тополей, берез) по адресам: рп. Шипицыно у здания больницы, п. Харитоново, ул. Кирова, д. 37 в размере 2,7 тыс. рублей; 3) на проведение обследований строительных конструкций многоквартирных домов в размере 60,0 тыс. рублей, за счет уменьшения бюджетных ассигнований на обследование конструктивных элементов с выдачей заключения о их техническом состоянии многоквартирных жилых домов по адресам: Архангельская обл., Котласский муниципальный округ, п.Удимский, ул.Советская, д.63, рп.Приводино, ул.Водников, д.37 (решение суда от 13.08.2024 дело № 2а-1855/2024) 4) на обследования конструктивных элементов с выдачей заключения об их техническом состоянии многоквартирного жилого дома расположенного по адресу: Архангельская область, Котласский район, рп. Шипицыно, ул. Садовая, д.10 в размере 35,0 тыс. рублей, за счет уменьшения бюджетных ассигнований по капитальному ремонту жилых помещений Котласского муниципального округа Архангельской области. Расходы в рамках муниципальной программы "Обеспечение доступным и комфортным жильем и коммунальными услугами населения Котласского муниципального округа Архангельской области".</t>
  </si>
  <si>
    <t>Перераспределение бюджетных ассигнований средств областного бюджета в рамках непрограммных расходов в размере 879,6 тыс. рублей на выполнения работ по капитальному ремонту участка трубопровода водоснабжения методом ГНБ по адресу: пос. Шипицыно, ул. Северная в размере 421,6 тыс. рублей,  капитальный ремонт сетей водоснабжения по адресу: пос. Удимский в размере 248,4 тыс. рублей, на осуществление технологического присоединения к электрическим сетям объекта «Благоустройство общественной территории в г. Сольвычегодск: ул. Набережная им. Аники Строгонова в границах от ул. Октябрьской до Спасообыденной церкви и участки ул. Советская от ул. Набережная им. Аники Строгонова до ул. Ленина» в размере 209,6 тыс. рублей, за счет экономии по выполнению работ по сносу многоквартирных домов в размере 243,0 тыс. рублей, по капремонту воздушных линий электропередач, находящихся в муниципальной собственности Котласского муниципального округа в размере 209,6 тыс. рублей и уменьшению бюджетных ассигнований в связи с недостаточностью остатка средств для выполнения капитального и текущего ремонта жилых помещений, находящихся в муниципальной собственности Котласского муниципального округа в размер 427,0 тыс. рублей. Расходы в рамках плана мероприятий по социально-экономическому развитию Котласского муниципального округа Архангельской области, утвержденного распоряжением Правительства Ао от 17.02.2023 № 106-рп (с изменениями).</t>
  </si>
  <si>
    <t xml:space="preserve"> Перераспределение резервных средств для финансового обеспечения расходов на оплату коммунальных услуг в размере 1453,5 тыс. рублей с направлением средств ГРБС "Управление имущественно-хозяйственного комплекса Котласского муниципального округа Архангельской области". Расходы в рамках нерограммной деятельности.</t>
  </si>
  <si>
    <t>Увеличение бюджетных ассигнований за счет средств бюджета округа в рамках непрогрограммных расходов в размере 1964,5 тыс. рублей на оплату коммунальных услуг (электроэнергия), за счет уменьшения бюджетных ассигнований на оплату коммунальных услуг ГРБС "администрация Котласского муниципального округа Архангельской области" - 511,0 тыс. рублей, перераспределения зарезервирвованных бюджетных ассигнований для финансового обеспечения расходов на оплату коммунальных услуг - 1453,5 тыс. рублей.</t>
  </si>
  <si>
    <r>
      <rPr>
        <b/>
        <sz val="14"/>
        <color rgb="FFFF0000"/>
        <rFont val="Times New Roman"/>
        <family val="1"/>
        <charset val="204"/>
      </rPr>
      <t xml:space="preserve"> </t>
    </r>
    <r>
      <rPr>
        <b/>
        <sz val="14"/>
        <rFont val="Times New Roman"/>
        <family val="1"/>
        <charset val="204"/>
      </rPr>
      <t xml:space="preserve">Перемещение </t>
    </r>
    <r>
      <rPr>
        <sz val="14"/>
        <rFont val="Times New Roman"/>
        <family val="1"/>
        <charset val="204"/>
      </rPr>
      <t>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т.ч.: 1. увеличение бюджетных ассигнований в размере 20,8 тыс. рублей за счет уменьшения бюджетных ассигнований по ГРБС "Управление имущественно-хозяйственного комплекса администрации Котласского муниципального округа Архангельской области" (сокращение на благоустройство и модернизацию плоскостных спортивных сооружений  муниципальных образований (обустройство хоккейного корта) в рамках софинансирования); 2. уменьшение бюджетных ассигнований 33,9 тыс. рублей, в т.ч. с направлением на увеличение бюджетных ассигнований по ГРБС "Управление по социальной политике администрации Котласского муниципального округа Архангельской области" (для софинансирования на обеспечение условий для развития кадрового потенциала муниципальных образовательных организаций в Архангельской области (заключен договор целевого обучения по очной форме обучения с 01.09.2024)) в размере 6,9 тыс. рублей; по ГРБС "Управление имущественно-хозяйственного комплекса администрации Котласского муниципального округа Архангельской области" на реализацию мероприятий по проведению строительно-технической экспертизы инженерного оборудования многоквартирного жилого дома расположенного по адресу: Архангельская область, Котласский район, рп. Приводино, ул. Кузнецова, д.3  в 2024 году в размере 27,0 тыс.рублей. 3. Сокращение бюджетных ассигнований в размере 99,0 тыс. рублей в связи с отсутсвием потребности в софинансировании. Расходы в рамках непрограммной деятельности.</t>
    </r>
  </si>
  <si>
    <t>080 0701 0100080450 612</t>
  </si>
  <si>
    <t>080 0702 0100080199 611</t>
  </si>
  <si>
    <t>080 0703 0100080450 612</t>
  </si>
  <si>
    <t>080 0703 0100080114 614</t>
  </si>
  <si>
    <t>080 0707 010EВ51792 612</t>
  </si>
  <si>
    <t>080 0703 010E251712 612</t>
  </si>
  <si>
    <t>080 0703 0200080123 611</t>
  </si>
  <si>
    <t>080 0801 0200080199 611</t>
  </si>
  <si>
    <t>080 0801 0200080400 612</t>
  </si>
  <si>
    <t>316 0104 70000Л8700 122</t>
  </si>
  <si>
    <t>316 0104 70000Л8700 224</t>
  </si>
  <si>
    <t xml:space="preserve">Перераспределение бюджетных ассигнований по средствам областного бюджета на осуществление государственных полномочий  по формированию торгового реестра в размере тыс. рублей на оплату командировочных расходов за счет бюджетных ассигнований, предусмотренных на приобретение основных средств. Расходы в рамках непрограммной деятельности.  </t>
  </si>
  <si>
    <t>Уменьшение бюджетных ассигнований по средствам бюджета округа в размере 20,1 тыс. рублей экономия при закупке расходных материалов для обеспечения комплексной безопасности и усиление антитеррористической защищенности дошкольного учреждения.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</si>
  <si>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бюджета округа в размере 173,5 тыс. рублей в т.ч.  на установку ограждений территории МБОУ ДО "Приводинская ДШИ №32" (по причине приостановления эксплуатации здания) в размере 161,6 тыс. рублей, отсутсвие потребности в расходных материалов для обеспечения комплексной безопасности и усиление антитеррористической защищенности учреждения доп.образования в размере 7,4 тыс. рублей. Расходы в рамках муниципальной программы "Развитие культуры и туризма на территории Котласского муниципального округа Архангельской области".</t>
  </si>
  <si>
    <t>080 0702 0100080111 611</t>
  </si>
  <si>
    <t>080 0702 0100080113 611</t>
  </si>
  <si>
    <t>Уменьшение бюджетных ассигнований за  за счет средств бюджета округа в размере 700,0 тыс. рублей фонда оплаты труда организаций допобразования детей (экономия в связи с наличием вакансий, наличие больничных листов).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</si>
  <si>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федерального и областного бюджета в размере 44,9 тыс. рублей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(создание новых мест в образовательных организациях различных типов для реализации дополнительных общеразвивающих программ всех направленностей).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</si>
  <si>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по средствам федерального бюджета в размере 8,2 тыс. рублей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</si>
  <si>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федерального и областного бюджетов в размере 24,6 тыс.рублей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(для муниципальных общеобразовательных организаций).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</si>
  <si>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федерального и областного бюджетов в размере 483,2 тыс.рублей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(для муниципальных общеобразовательных организаций).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</si>
  <si>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федерального и областного бюджетов в размере 399,7 тыс.рублей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(для муниципальных общеобразовательных организаций).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</si>
  <si>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средствам бюджета округа в размере 57,2 тыс. рублей на оплату коммунальных услуг за декабрь 2024, за счет уменьшения бюджетных ассигнований от общеобразовательных учреждений. Расходы в рамках муниципальной программы "Развитие культуры и туризма на территории Котласского муниципального округа Архангельской области".</t>
  </si>
  <si>
    <t>Уменьшение бюджетных ассигнований по средствам бюджета округа в размере 1835,1 тыс. рублей на оплату коммунальных услуг. Перераспредение бюджетных ассигнований по средствам бюджета округа в размере 808,4 тыс. рублей на оплату коммунальных услуг и на возмещени расходов по коммунальным платежам ГБПОУ АО "ШАТ" на период проведения капремонта МОУ "Шипицынская СОШ" .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</si>
  <si>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областного бюджета в размере 3042,2 тыс. рублей на  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</si>
  <si>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областного бюджета в размере 188,8 тыс. рублей на  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Расходы в рамках муниципальной программы "Развитие культуры и туризма на территории Котласского муниципального округа Архангельской области".</t>
  </si>
  <si>
    <t>Уменьшение бюджетных ассигнований за счет средств областного бюджета в размере 195,4 тыс. рублей на  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Расходы в рамках муниципальной программы "Развитие культуры и туризма на территории Котласского муниципального округа Архангельской области".</t>
  </si>
  <si>
    <t>080 0801 020008011 611</t>
  </si>
  <si>
    <t>080 0801 020008013 611</t>
  </si>
  <si>
    <r>
      <t>Перемещение бюджетных ассигнований за счет средств бюджета округа на заработную плату в размере 45,0 тыс. рублей, за счет начисления на выплаты по оплате труда (экономия в связи наличием больничных листов) на</t>
    </r>
    <r>
      <rPr>
        <sz val="14"/>
        <color rgb="FFFF0000"/>
        <rFont val="Times New Roman"/>
        <family val="1"/>
        <charset val="204"/>
      </rPr>
      <t xml:space="preserve"> </t>
    </r>
    <r>
      <rPr>
        <sz val="14"/>
        <rFont val="Times New Roman"/>
        <family val="1"/>
        <charset val="204"/>
      </rPr>
      <t>приобретение расходных материалов для обеспечения беспрепятственного доступа для лиц с ограниченными возможностями здоровья (предписание Прокуратуры) в размере 15,1 тыс. рублей, за счет</t>
    </r>
    <r>
      <rPr>
        <sz val="14"/>
        <color rgb="FFFF0000"/>
        <rFont val="Times New Roman"/>
        <family val="1"/>
        <charset val="204"/>
      </rPr>
      <t xml:space="preserve"> </t>
    </r>
    <r>
      <rPr>
        <sz val="14"/>
        <rFont val="Times New Roman"/>
        <family val="1"/>
        <charset val="204"/>
      </rPr>
      <t>экономии, сложившейся при закупке расходных материалов. Расходы в рамках муниципальной программы "Развитие культуры и туризма на территории Котласского муниципального округа Архангельской области".</t>
    </r>
  </si>
  <si>
    <r>
      <t>Перераспределение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 в размере 1991,3</t>
    </r>
    <r>
      <rPr>
        <b/>
        <sz val="14"/>
        <rFont val="Times New Roman"/>
        <family val="1"/>
        <charset val="204"/>
      </rPr>
      <t xml:space="preserve"> </t>
    </r>
    <r>
      <rPr>
        <sz val="14"/>
        <rFont val="Times New Roman"/>
        <family val="1"/>
        <charset val="204"/>
      </rPr>
      <t xml:space="preserve">тыс. рублей с направлением средств ГРБС "Управление по социальной политике администрации Котласского муниципального округа Архангельской области" в размере 1532,9 тыс. рублей; ГРБС "Управление имущественно-хозяйственного комплекса администрации Котласского муниципального округа Архангельской области" в размере 213,9 тыс. рублей; ГРБС "администрация Котласского муниципального округа Архангельской области" в размере 38,9 тыс. рублей; ГРБС "Финансовое управление администрации Котласского муниципального округа Архангельской области" в размере 175,4 тыс. рублей; ГРБС "Контрольно-счетная комиссия Котласского муниципального округа Архангельской области" в размере 30,2 тыс. рублей. Расходы в рамках нерограммной деятельности. </t>
    </r>
  </si>
  <si>
    <r>
      <t xml:space="preserve">По обеспечению функционирования администрация Котласского муниципального округа Архангельской области в рамках непрограммных расходов за счет средств бюджета округа: </t>
    </r>
    <r>
      <rPr>
        <b/>
        <sz val="14"/>
        <rFont val="Times New Roman"/>
        <family val="1"/>
        <charset val="204"/>
      </rPr>
      <t>1.</t>
    </r>
    <r>
      <rPr>
        <sz val="14"/>
        <color rgb="FFFF0000"/>
        <rFont val="Times New Roman"/>
        <family val="1"/>
        <charset val="204"/>
      </rPr>
      <t xml:space="preserve"> </t>
    </r>
    <r>
      <rPr>
        <sz val="14"/>
        <rFont val="Times New Roman"/>
        <family val="1"/>
        <charset val="204"/>
      </rPr>
      <t>уменьшение бюджетных ассигнований в размере 1739,9 тыс. рублей фонда оплаты труда в результате наличия вакантной должности  (заработная плата - 1276,7</t>
    </r>
    <r>
      <rPr>
        <sz val="14"/>
        <color rgb="FFFF0000"/>
        <rFont val="Times New Roman"/>
        <family val="1"/>
        <charset val="204"/>
      </rPr>
      <t xml:space="preserve"> </t>
    </r>
    <r>
      <rPr>
        <sz val="14"/>
        <rFont val="Times New Roman"/>
        <family val="1"/>
        <charset val="204"/>
      </rPr>
      <t>тыс. рублей, страховые взносы - 463,2</t>
    </r>
    <r>
      <rPr>
        <sz val="14"/>
        <color rgb="FFFF0000"/>
        <rFont val="Times New Roman"/>
        <family val="1"/>
        <charset val="204"/>
      </rPr>
      <t xml:space="preserve"> </t>
    </r>
    <r>
      <rPr>
        <sz val="14"/>
        <rFont val="Times New Roman"/>
        <family val="1"/>
        <charset val="204"/>
      </rPr>
      <t xml:space="preserve">тыс. рублей). </t>
    </r>
    <r>
      <rPr>
        <b/>
        <sz val="14"/>
        <rFont val="Times New Roman"/>
        <family val="1"/>
        <charset val="204"/>
      </rPr>
      <t>2.</t>
    </r>
    <r>
      <rPr>
        <sz val="14"/>
        <rFont val="Times New Roman"/>
        <family val="1"/>
        <charset val="204"/>
      </rPr>
      <t xml:space="preserve"> увеличение бюджетных ассигнований в размере 315,4 тыс. рублей на услуги по подготовке и размещению репортажей о Котласском муниципальном округе на телеканале "Котлас ТВ" в размере 50,8 тыс. рублей, на компенсацию расходов на оплату стоимости проезда и провоза багажа к месту использования отпуска и обратно в размере 264,6 тыс. рублей, за счет перераспределения зарезервирвованных бюджетных ассигнований на компенсацию расходов на оплату стоимости проезда и провоза багажа к месту использования отпуска - 38,9 тыс. рублей, за счет уменьшения расходов по выплатам компенсации депутатам Собрания депутатов Котласского муниципального округа - 129,0 тыс. рублей, за счет экономии бюджетных ассигнований на выполнение функций муниципального казенного учреждения «Архивно-административная часть» - 11,4 тыс. рублей, за счет экономии по фонду оплаты труда администрация Котласского муниципального округа Архангельской - 136,1 тыс. рублей. </t>
    </r>
    <r>
      <rPr>
        <b/>
        <sz val="14"/>
        <rFont val="Times New Roman"/>
        <family val="1"/>
        <charset val="204"/>
      </rPr>
      <t>3.</t>
    </r>
    <r>
      <rPr>
        <sz val="14"/>
        <rFont val="Times New Roman"/>
        <family val="1"/>
        <charset val="204"/>
      </rPr>
      <t xml:space="preserve"> уточнение кода бюджетной классификации в части раздела, подраздела расходов по средствам бюджета округа в размере 2,5 тыс. рублей на образовательные услуги по охране труда. </t>
    </r>
    <r>
      <rPr>
        <b/>
        <sz val="14"/>
        <rFont val="Times New Roman"/>
        <family val="1"/>
        <charset val="204"/>
      </rPr>
      <t>4.</t>
    </r>
    <r>
      <rPr>
        <sz val="14"/>
        <rFont val="Times New Roman"/>
        <family val="1"/>
        <charset val="204"/>
      </rPr>
      <t xml:space="preserve"> перераспределение бюджетных ассигнований на оплату бразовательных услуг по повышению квалификации по курсу: "Обеспечение защиты государственной тайны в организации" в размере 2,0 тыс. рублей, за счет уменьшения бюджетных ассигнований на служебные командировки.</t>
    </r>
  </si>
  <si>
    <t>080 0703 0200080199 611</t>
  </si>
  <si>
    <t>Уменьшение бюджетных ассигнований за  за счет средств бюджета округа в размере 2469,1 тыс. рублей фонда оплаты труда педработников организаций допобразования детей (экономия в связи с уволнением педработников на летний период). Увеличение бюджетных ассигнований за счет средств бюджета округа в размере 20,5 тыс. рублей для оплаты услуг по размещению уведомления о реорганизации учреждения допобразования детей. Расходы в рамках муниципальной программы "Развитие культуры и туризма на территории Котласского муниципального округа Архангельской области".</t>
  </si>
  <si>
    <t xml:space="preserve">Перераспределение бюджетных ассигнований в части источника финансирования в размере 8769,9 тыс. рублей на строительство и реконструкция (модернизация) объектов питьевого водоснабжения в связи с сокращением бюджетных ассигнований из вышестоящих бюджетов, за счет уменьшения бюджетных ассигнований на обеспечение мероприятий по переселению граждан из аварийного жилищного фонда за счет средств местного бюджета - 3830,9 тыс. рублей (экономия в результате проведения аукциона), на создание в общеобразовательных организациях, расположенных в сельской местности условий (текущий ремонт спортзала МОУ "Удимская №1 СОШ") - 2604,6 тыс. рублей (ремонт выполнен за счет средств областного бюджета), на фонд оплаты труда педработников организаций допобразования детей -1769,6 тыс. рублей (экономия в связи с уволнением педработников на летний период), за счет экономии бюджетных ассигнований на выполнение функций муниципального казенного учреждения «Архивно-административная часть» - 564,5 тыс. рублей. Расходы в рамках мунципальной программы "Развитие энергетики и жилищно-коммунального хозяйства Котласского муниципального округа Архангельской области". </t>
  </si>
  <si>
    <t>Увеличение бюджетных ассигнований по обеспечению функционирования ГРБС "Финансовое управление администрации Котласского муниципального округа Архангельской области" за счет средств бюджета округа  на оплату стоимости проезда и провоза багажа к месту использования отпуска и обратно в размере 175,4 тыс. рублей,  за счет перераспределения зарезервирвованных бюджетных ассигнований на  на компенсацию расходов на оплату стоимости проезда и провоза багажа к месту использования отпуска.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</si>
  <si>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По обеспечению функционирования ГРБС "Управление по социальной политике администрации Котласского муниципального округа Архангельской области" в рамках непрограммных расходов за счет средств бюджета округа: 1. перераспределение бюджетных ассигнований на фонд оплаты труда в размере 191,2 тыс. рублей, командирвочные расходы в размере 60,6 тыс.рублей, за счет бюджетных ассигнований, предусмотренных на взносы по обязательному социальному страхованию на выплаты денежного содержания и иные выплаты работникам государственных (муниципальных) органов в размере 251,8 тыс. рублей; 2. увеличение бюджетных ассигнований в размере 165,1 тыс. рублей на компенсацию расходов на оплату стоимости проезда и провоза багажа к месту использования отпуска и обратно, в т.ч. за счет перераспределения зарезервирвованных бюджетных ассигнований на  на компенсацию расходов на оплату стоимости проезда и провоза багажа к месту использования отпуска - 105,6 тыс. рублей,  за счет уменьшения расходов по выплатам компенсации депутатам Собрания депутатов Котласского муниципального округа - 59,5 тыс. рублей; 3. уменьшение бюджетных ассигнований  предусмотренных на взносы по обязательному социальному страхованию на выплаты денежного содержания и иные выплаты работникам государственных (муниципальных) органов в размере 36,2 тыс. рублей.</t>
  </si>
  <si>
    <t>Увеличение средств на компенсацию расходов на оплату стоимости проезда и провоза багажа к месту использования отпуска и обратно в размере 679,9 тыс. рублей (МБУ ДО "Шипицынская ДШИ № 26" в размере 116,7 тыс. рублей, МБУ ДО "Сольвычегодская ДМШ № 44" в размере 12,0 тыс. рублей, МБОУ ДО "Приводинская ДШИ №32" в размере 23,4 тыс. рублей, МУК "КДО" в размере 315,3 тыс. рублей, МУК "МБС" в размере 212,5 тыс. рублей), за счет перераспределения зарезервирвованных бюджетных ассигнований на  на компенсацию расходов на оплату стоимости проезда и провоза багажа к месту использования отпуска - 267,4 тыс. рублей,  за счет уменьшения расходов по выплатам компенсации депутатам Собрания депутатов Котласского муниципального округа - 40,4 тыс. рублей,  за счет экономии по фонду оплаты труда администрация Котласского муниципального округа Архангельской - 330,5 тыс. рублей, за счет фонда оплаты труда организаций допобразования детей (экономия в связи с наличием вакансий, наличие больничных листов) - 41,6 тыс. рублей. Расходы в рамках муниципальной программы "Развитие культуры и туризма на территории Котласского муниципального округа Архангельской области".</t>
  </si>
  <si>
    <t>Увеличение средств на компенсацию расходов на оплату стоимости проезда и провоза багажа к месту использования отпуска и обратно в размере 1871,1 тыс. рублей (МДОУ "Детский сад №1" в размере 90,7 тыс. рублей, МДОУ "Детский сад № 15" в размере 299,6 тыс. рублей,  МДОУ "Детский сад № 29" в размере 40,3 тыс. рублей, МОУ "Сольвычегодская СОШ" в размере 406,5 тыс. рублей, МОУ "Удимская №1 СОШ" в размере 242,3 тыс. рублей, МОУ "Удимская №2 СОШ" в размере 136,8 тыс. рублей, МОУ "Шипицынская СОШ" в размере 392,5 тыс. рублей, МОУ "Харитоновская СОШ" в размере 47,8 тыс. рублей, МОУ "Черемушская ООШ" в размере 60,8 тыс. рублей, МОУ "Приводинская СОШ" в размере 148,9 тыс. рублей, МОУ "Савватиевская СОШ" в размере 4,8 тыс. рублей), за счет перераспределения зарезервирвованных бюджетных ассигнований на  на компенсацию расходов на оплату стоимости проезда и провоза багажа к месту использования отпуска - 1159,8 тыс. рублей,  за счет уменьшения расходов по выплатам компенсации депутатам Собрания депутатов Котласского муниципального округа - 156,1 тыс. рублей, за счет экономии по фонду оплаты труда администрация Котласского муниципального округа Архангельской - 398,2 тыс. рублей, за счет фонда оплаты труда организаций допобразования детей (экономия в связи с наличием вакансий, наличие больничных листов) - 157,0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</si>
  <si>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средствам бюджета округа в размере 386,1 тыс. рублей, в т.ч. на заработную плату в размере 86,1 тыс. рублей, на приобретение ГСМ, хозтоваров, ремонт автотранспорта в размере 300 тыс. рублей, за счет за счет фонда оплаты труда организаций допобразования детей (экономия в связи с наличием вакансий, наличие больничных листов) - 342,7 тыс. рублей, с одновременным перемещением бюджетных ассигнований - 43,4 тыс. рублей на начисления на выплаты по оплате труда (наличие бюльничных листов). Перераспределение бюджетных ассигнований на возмещение расходов по коммунальным платежам ГБПОУ АО "ШАТ" на период проведения капремонта МОУ "Шипицынская СОШ" в размере 800,0 тыс. рублей, за счет оплаты коммунальных услуг. Расходы в рамках муниципальной программы "Развитие образования на территории Котласского муниципального округа Архангельской области".</t>
  </si>
  <si>
    <t xml:space="preserve"> Увеличение бюджетных ассигнований за счет средств бюджета округа в размере 681,2 тыс. рублей, в т.ч.  фонда оплаты труда - 522,8 тыс. рублей (оплата в двойном размере в выходные и праздничные дни, замена в отпусках основных работников), на услуги связи - 3,5 тыс.рублей, предрейсовый медосмотр - 8,0 тыс. рублей, приобретение ГСМ -75,9 тыс. рублей, хозтовары для ремонта аучреждения - 15,0 тыс. рублей, канцтовары, бумага - 10,0 тыс. рублей, комплект-вычислитель, расходометр, комплект термосопротивление в здании СП "ЦДО" МОУ "Шипицынская СОШ" - 46,0 тыс. рублей, за счет уменьшения бюджетных ассигнований на оплату коммунальных услуг.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</si>
  <si>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 бюджета округав размере 2604,6 тыс. рублей на создание в общеобразовательных организациях, расположенных в сельской местности условий (текущий ремонт спортзала МОУ "Удимская №1 СОШ") (ремонт выполнен за счет средств областного бюджета). Увеличение бюджетных ассигнований за счет средств бюджета округа в размере 41,3 тыс. рублей, в т.ч. на прибретение системы видеонаблюдения для охвата стадиона МОУ "Приводинская СОШ"в размере 27,5 тыс. рублей, на установку противопожарных дверей (исполнение предписания от 20.11.2024 №2411/509-29/285/ПВПР от УНДиПР Главного управления МЧС России) в размере 13,8 тыс. рублей, за счет уменьшения бюджетных ассигнований на оплату коммунальных услуг.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</si>
  <si>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за счет средств бюджета округа в размере 637,0 тыс. рублей на приобретение и установку пандуса, мячи воллейбольные (6шт.), лыжи с палками (2шт.), ботинки (2 пары), крепления для лыж (5шт.), два лыжных комплекта для детей участников СВО, смазки, за счет фонда оплаты труда организаций допобразования детей (экономия в связи с наличием вакансий, наличие больничных листов) - 200,3 тыс. рублей, уменьшения бюджетных ассигнований на оплату коммунальных услуг - 436,7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</si>
  <si>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за счет средств бюджета округа в рамках непрограммных расходов в размере 881,4 тыс. рублей, в т.ч. 1) на оплату административных штрафов за совершение административных правонарушений, согласно постановлениям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 в размере 690,0 тыс. рублей, в т.ч. а) по постановлению №1356 от 02.10.2024 в размере 30,0 тыс. рублей предоставление жилого помещения Лавреневой В.П. с учетом членов ее семьи: Быцан О.В., Зориной А.В., Ступиной Н.В., Лавренева М.И. на условиях договора соцнайма благоустроенное, применительно к условиям п. Шипицыно, отвечающее санитарным и техническим требованиям, в черте п.Шипицыно Котласского района, жилое помещение в виде отдельной квартиры, состоящей из трех комнат, на состав семьи 5 человек, жилой площадью не менее 41,1 кв.м, общей площадью не менее 64,8 кв.м, б) по постановлению №1358 от 02.10.2024 в размере 30,0 тыс. рублей предоставление по договору соцнайма Метелкину В.Л. жилое благоустроенное, применительно к условиям МО "Приводинское", отвечающее санитарным и техническим требованиям, в черте МО "Приводинское", в виде одной комнаты в коммунальной квартире, жилой площадью не менее 12,8 кв.м. (на состав семьи 2 человека: наниматель Метелкин В.Л., супруга Метелкина Г.Б.), в) по постановлению №1711 от 29.10.2024 в размере 30,0 тыс. рублей предоставить по концессионным соглашениям объекты, расположенные на территории МО "Приводинское" Котласского района Архангельской области, г) по постановлению №1712 от 29.10.2024 в размере 30,0 тыс. рублей передать по концессионному соглашению следующие объекты: здание котельной с оборудованием и тепловую сеть протяженностью 890м, по адресу: Архангельская область, Котласский район, п.Черемушский, ул. Железнодорожная, д.19Б; здание котельной с оборудованием и тепловую трассу протяженностью 1217 м, по адресу: Архангельская область, Котласский район, д.Борки, ул. Школьная, д.1А; здание насосной станции с оборудованием и водонапорная башня по адресу: Архангельская область, Котласский район, п.Черемушский, ул.Песчаная, д.24В; шахтный колодец по адресу: Архангельская область, Котласский район, п.Черемушский, ул.Песчаная, д.24Д, водопровод на канале тепловой сети, водопроводная сеть по адресу: Архангельская область, Котласский район, п.Черемушский, ул.Песчаная, д.24; артезианская скважина по адресу: Архангельская область, Котласский район, п.Черемушский, ул.Станционная, д.49Г; водонапорная башня и разветвленная сеть наружного водопровода с колонкой по адресу: Архангельская область, Котласский район, п.Черемушский, ул.Станционная, д.49В; скважина водонапорная и башня водонапорная по адресу: Архангельская область, Котласский район, д.Борки, ул.Лесная, д.15В; здание насосной станции с оборудованием по адресу: Архангельская область, Котласский район, д.Борки, ул.Лесная, д.15; д) по постановлению №1713 от 29.10.2024 в размере 30,0 тыс. рублей организовать приведение в соответствии с СНиП 23-05-96 "Естественное и искусственное освещение" СП42 13330 2011 "Градостроительство. Планировка и застройка городских и сельских поселений" автодороги общего пользования местного значения по ул.Советской и ул.Ломоносова в п.Шипицыно в срок до 01.12.2015 путем обустройства пешеходным тротуаром и станционным электрическим освещением, е) по постановлению №1261 от 07.10.2024 в размере 30,0 тыс. рублей принять меры по организации сбора и вывоза твердых коммунальных отходовс мест несанкционированного складирования на въезде в д. Голышкино в 500 м на юго-запад, ж) по постановлению №1408 от 07.10.2024 в размере 30,0 тыс. рублей в срок до 01.12.2018 организовать приведение в соответствие с требованиями п.4.5.1.1. 4.5.1.3 ГОСТ Р 52766-2007, п.3.1.1 ГОСТ Р 50597-93, п.5.2.4 ГОСТ 33220-2015 автодороги по ул.20 Съезда Советов п.Шипицыно Котласского муниципального района Архангельской области, з) по постановлению №1409 от 07.10.24 в размере 30,0 тыс. рублей произвести паспортизацию автодороги общего пользования местного значения по ул.Малиновая в д.Минина Полянка на территории МО «Приводинское» Котласского района Архангельской области, обязать в срок до 01.09.2020 устранить дефекты на автодороге общего пользования местного значения по ул.Малиновая в д.Минина Полянка на территории МО «Приводинское» Котласского района Архангельской области в виде просадок в соответствии требованиями п.5.2.4 (таблица 5.3) ГОСТ Р 50597-2017 «Дороги автомобильные и улицы. Требования к эксплуатационному состоянию, допустимому по условиям обеспечения безопасности дорожного движения. Методы контроля» и обустроить стационарное искусственное освещение в соответствии с требованиями п.4.6.1.1 ГОСТ Р 52766-2007 «Дороги автомобильные общего пользования. Элементы обустройства. Общие требования.», п.7.35 СП 52.13330.2010 «Свод правил. Естественное и искусственное освещение. Актуализированная редакция СНиП 23-05-95», по постановлению №1442, 1541 от 18.10.2024, №1594 24.10.24, №1748, 1749, 1750, 1751, 1752 от 30.10.2024, №1963, 1964, 1965, 1966, 1967, 1968, 1970 от 14.11.2024; 2) на оплату административного штрафа за нарушение требований пожарной безопасности согласно постановлению о назначении административного наказания № 2410-29-509-00019/7/1 от 01.11.2024 в размере 75,0 тыс. рублей; 3) на оплату исполнительного листа ФС 045638594 от 21.08.2024 по делу № А05-3022/2024  в пользу ООО «ТГК-2 Энергосбыт» в размере 16,3 тыс.рублей, в т.ч. по задолженности за электрическую энергию, поставленную в жилые помещения по адресам Архангельской области, Котласский район: д. Григорово, д.7, кВ. 23; п. Савватия, ул. Лесная, д. 27, кв. 2;  г. Сольвычегодск, ул. Красная, д.7, кв.7; г. Сольвычегодск, ул. Ленина, д. 38, кв. 11; д. Курцево, ул. Новая, д.2, кв.7; д. Новая, д. 3, кв.16; рп. Шипицыно, ул. Советская, д.6, кв. 3,12; д. Леонтьевская, д.13 в размере 14,5 тыс. рублей и на возмещение расходов по уплате госпошлины в размере 1,9 тыс. рублей; 4) на оплату исполнительского сбора по постановлениям о взыскании исполнительского сбора по исполнительному производству неимущественного характера и установлении нового срока исполнения в размере 100,0 тыс. рублей, в т.ч.: от 11.01.2024 к исполнительному производству №108970/23/98029-ИП в размере 50,0 тыс. рублей, от 22.05.2023 к исполнительному производству №41628/23/29034-ИП в размере 50,0 тыс. рублей.</t>
  </si>
  <si>
    <r>
      <rPr>
        <b/>
        <sz val="13"/>
        <rFont val="Times New Roman"/>
        <family val="1"/>
        <charset val="204"/>
      </rPr>
      <t xml:space="preserve">1. </t>
    </r>
    <r>
      <rPr>
        <sz val="13"/>
        <rFont val="Times New Roman"/>
        <family val="1"/>
        <charset val="204"/>
      </rPr>
      <t>Уменьшение бюджетных ассигнований за счет средств резервного фонда администрации Котласского муниципального округа Архангельской области по распоряжениям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в размере 582,7 тыс. рублей, в т.ч. 1) от 23.09.2024 №494-р в размере 10,4 тыс. рублей на оплату исполнительного листа ФС № 046354926 от 07.08.2024 по делу №2-107/2024 в пользу ООО «АрхГражданинКредит», а именно: на оплату задолженности по договору займа № КЖ19-001028 от 10.08.2019, заключенному с Ждановой О.Б., за период с 10.08.2019 по 28.11.2023 состоящую из основного долга в размере 2,5 тыс.рублей; на оплату процентов за пользование денежными средства в размере 5,0 тыс.рублей; на компенсацию судебных расходов по оплате услуг представителя в размере 2,5 тыс. рублей; на уплату госпошлины в размере 0,4 тыс.рублей; 2) от 26.09.2024 № 501-р в размере 26,0 тыс. рублей на перечисление субсидии на иные цели МОУ «Удимская №1 СОШ» для уплату судебных расходов по исполнительному листу №2-2097/2023 от 21.03.2024 в пользу Валеренко Анны Александровны; 3) от 01.10.204 № 506-р в размере 100,3 тыс. рублей в т.ч. а) в размере 85,0 тыс. рублей на оплату административных штрафов за совершение административных правонарушений, согласно постановлениям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 в т.ч. в размере 30,0 тыс. рублей по постановлению № 1104 от 10.09.2024 на оплату административного штрафа за совершение административного правонарушения, предусмотренного частью 1 статьей 17.15. КоАП РФ - обязанность в срок до 01.05.2024 организовать осуществление мероприятий по защите от природных пожаров территории поселка Черемушский Котласского района Архангельской области, граничащей с землями лесного фонда, в части обеспечения соблюдения нормативных противопожарных расстояний и создания противопожарных преград, в размере 55,0 тыс. рублей по постановлению № 1099 от 10.09.2024 на оплату административного штрафа за совершение административного правонарушения, предусмотренного частью 2 статьей 17.15. КоАП РФ – обязанность в срок до 31.12.2019 предоставить Бобошину А.А. и членами его семьи Бобошиной В.А. и Бобошину Н.А. во внеочередной порядке по договору социального найма отдельное жилое помещение в п.Приводино, МО «Приводинское», Котласского района Архангельской области, со степенью благоустройства применительно к условиям п.Приводино, отвечающее установленным санитарным и техническим требованиям, общей площади не менее 48 кв.м.; б) в размере 15,3 тыс. рублей на оплату исполнительного листа ФС № 038964409 от 11.09.2024 по делу №2-1804/2024 от 31.07.2024 в пользу Скилевой Е.В. в т.ч.: возмещение ущерба в размере 14,7 тыс.рублей;  оплата судебных расходов, связанные с оплатой госпошлины в размере 0,6 тыс.рублей; 4) от 08.10.2024 №522-р  в размере 60,0 тыс. рублей на оказание материальной помощи по погребению участников СВО (Мерзляков Н.С.); 5) от 14.10.2024 № 537-р в размере 60,0 тыс. рублей на оказание материальной помощи по погребению участников СВО (Таничев Е.В.); 6) от 15.10.2024 № 541-р в размере 60,0 тыс. рублей на оказание материальной помощи по погребению участников СВО (Рожнов Н.Р.); 7) от 15.10.2024 № 542-р в размере 65,0 тыс. рублей, в т.ч. на оказание материальной помощи пострадавшему от пожара, произошедшего 03.10.2024 по адресу: Котласский район, п.Ерга, ул.Пионерская, д.9, кв.1 в размере 5,0 тыс. рублей; на оплату административного штрафа за совершение административного правонарушения, согласно постановлению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 по постановлению №1230 от 18.09.2024, предусмотренного частью 1 статьей 17.15. КоАП РФ - обязанность в срок до 15.09.2024 произвести капитальный ремонт многоквартирного дома, расположенного по адресу: Архангельская область Котласский район МО «Приводинское», д.Медведка, ул. Центральная, д.30, в следующем объеме: заменить внутренние сети дома, а именно, водопроводные, канализационные  и электрические, произвести ремонт стропильной системы кровли, утеплить покрытия, провести ремонт печей и труб, заменить окна и двери, установить чердачные люки, восстановить конструктивные элементы в нежилой части здания в размере 60,0 тыс. рублей; 8) от 21.10.2024 № 553-р в размере 61,1 тыс. рублей на оплату исполнительного листа ФС 045638618 от 21.08.2024 по делу № А05-3118/2024 в пользу ООО «Алеун», в т.ч.: на оплату задолженности за период с марта по декабрь 2023 по содержанию и ремонту общего имущества в многоквартирном доме (незаселенные жилые помещения, находящихся в муниципальной собственности) по адресам: п.Шипицыно, ул. Ломоносова, д. 13, кв.1,2,3,4,5,7 8; ул. Северная, д.34, кв.1; ул. Советская, д.6, корпус 3, кв.3 в размере 58,7 тыс. рублей, на возмещение расходов по уплате госпошлины в размер 2,4 тыс. рублей; 9) от 21.11.2024 № 606-р в размере 60,0 тыс. рублей на оказание материальной помощи по погребению участников СВО (Стрекаловский А.В.); 10) от 27.11.2024 622-р в размере 60,0 тыс. рублей на оказание материальной помощи по погребению участников СВО (Иванов Н.Л.); 11) от 02.12.2024 № 637-р "О выделении средств из резервного фонда администрации Котласского муниципального округа Архангельской области" в размере 20,0 тыс. рублей на оплату исполнительного листа ФС 041291078 от 15.12.2023 по делу № А05-13843/2021 в пользу ООО «Альтернатива» на оплату судебных издержек. 2. Увеличение бюджетных ассигнований средств резервного фонда администрации Котласского муниципального округа Архангельской области в размере 300,2 тыс. рублей.  Расходы в рамках непрограммных расходов.</t>
    </r>
  </si>
  <si>
    <r>
      <t xml:space="preserve">Увеличение бюджетных ассигнований за счет средств резервного фонда администрации Котласского муниципального округа Архангельской области в рамках непрограммных расходов по распоряжениям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в размере 305,0 тыс. рублей, в т.ч. </t>
    </r>
    <r>
      <rPr>
        <b/>
        <sz val="14"/>
        <rFont val="Times New Roman"/>
        <family val="1"/>
        <charset val="204"/>
      </rPr>
      <t xml:space="preserve">1) </t>
    </r>
    <r>
      <rPr>
        <sz val="14"/>
        <rFont val="Times New Roman"/>
        <family val="1"/>
        <charset val="204"/>
      </rPr>
      <t xml:space="preserve">от 08.10.2024 №522-р  в размере 60,0 тыс. рублей на оказание материальной помощи по погребению участников СВО (Мерзляков Н.С.); </t>
    </r>
    <r>
      <rPr>
        <b/>
        <sz val="14"/>
        <rFont val="Times New Roman"/>
        <family val="1"/>
        <charset val="204"/>
      </rPr>
      <t>2)</t>
    </r>
    <r>
      <rPr>
        <sz val="14"/>
        <rFont val="Times New Roman"/>
        <family val="1"/>
        <charset val="204"/>
      </rPr>
      <t xml:space="preserve"> от 14.10.2024 № 537-р в размере 60,0 тыс. рублей на оказание материальной помощи по погребению участников СВО (Таничев ЕВ); </t>
    </r>
    <r>
      <rPr>
        <b/>
        <sz val="14"/>
        <rFont val="Times New Roman"/>
        <family val="1"/>
        <charset val="204"/>
      </rPr>
      <t>3)</t>
    </r>
    <r>
      <rPr>
        <sz val="14"/>
        <rFont val="Times New Roman"/>
        <family val="1"/>
        <charset val="204"/>
      </rPr>
      <t xml:space="preserve"> от 15.10.2024 № 541-р в размере 60,0 тыс. рублей на оказание материальной помощи по погребению участников СВО (Рожнов НР); </t>
    </r>
    <r>
      <rPr>
        <b/>
        <sz val="14"/>
        <rFont val="Times New Roman"/>
        <family val="1"/>
        <charset val="204"/>
      </rPr>
      <t xml:space="preserve"> 4)</t>
    </r>
    <r>
      <rPr>
        <sz val="14"/>
        <rFont val="Times New Roman"/>
        <family val="1"/>
        <charset val="204"/>
      </rPr>
      <t xml:space="preserve"> от 15.10.2024 № 542-р в размере 5,0 тыс. рублей на оказание материальной помощи пострадавшему от пожара, произошедшего, 03.10.2024 по адресу: Котласский район, п.Ерга, ул.Пионерская, д.9, кв.1; </t>
    </r>
    <r>
      <rPr>
        <b/>
        <sz val="14"/>
        <rFont val="Times New Roman"/>
        <family val="1"/>
        <charset val="204"/>
      </rPr>
      <t>5)</t>
    </r>
    <r>
      <rPr>
        <sz val="14"/>
        <rFont val="Times New Roman"/>
        <family val="1"/>
        <charset val="204"/>
      </rPr>
      <t xml:space="preserve"> от 21.11.2024 № 606-р в размере 60,0 тыс. рублей на оказание материальной помощи по погребению участников СВО (Стрекаловский А.В.); </t>
    </r>
    <r>
      <rPr>
        <b/>
        <sz val="14"/>
        <rFont val="Times New Roman"/>
        <family val="1"/>
        <charset val="204"/>
      </rPr>
      <t>6)</t>
    </r>
    <r>
      <rPr>
        <sz val="14"/>
        <rFont val="Times New Roman"/>
        <family val="1"/>
        <charset val="204"/>
      </rPr>
      <t xml:space="preserve"> от 27.11.2024 622-р в размере 60,0 тыс. рублей на оказание материальной помощи по погребению участников СВО (Иванов Н.Л.)</t>
    </r>
  </si>
  <si>
    <t>По обеспечению функционирования Собрание депутатов  Котласского муниципального округа Архангельской области в рамках непрограммных расходов за счет средств бюджета округа: 1. уменьшение бюджетных ассигнований в размере 435,4 тыс. рублей, в т.ч. экономия по фонду оплаты труда в размере 248,6 тыс. рублей (наличие вакантной ставки), экономия по выплатам компенсации депутатам Собрания депутатов Котласского муниципального округа в размере 186,8 тыс. рублей с направлением на компенсацию расходов на оплату стоимости проезда и провоза багажа к месту использования отпуска и обратно на ГРБС "Управление по социальной политике администрации Котласского муниципального округа Архангельской области" в размере 256,0 тыс. рублей, на ГРБС "Управление имущественно-хозяйственного комплекса администрации Котласского муниципального округа Арахнгельской области" в размере 20,1 тыс. рублей, на ГРБС "администрация Котласского муниципального округа Архангельской области" в размере 159,3 тыс. рублей. 2. перемещение бюджетных ассигнований на проведение мероприятия «Организация торжественного мероприятия, посвященного 100-летию Котласского муниципального района» в размере 99,9 тыс. рублей, на возмещение председателю Собрания депутатов Котласского мунциипального округа расходов за использование личного автотранспорта в целях осуществления своих полномочий и оплата командировочных расходов в размере 25,8 тыс. рублей, приобретение шкафадля документов в размере 18,8 тыс. рублей, за счет экономии по выплатам компенсации депутатам Собрания депутатов Котласского муниципального округа в размере 144,5 тыс. рублей.</t>
  </si>
</sst>
</file>

<file path=xl/styles.xml><?xml version="1.0" encoding="utf-8"?>
<styleSheet xmlns="http://schemas.openxmlformats.org/spreadsheetml/2006/main">
  <numFmts count="4">
    <numFmt numFmtId="164" formatCode="#,##0.0"/>
    <numFmt numFmtId="165" formatCode="#,##0.0\ _₽"/>
    <numFmt numFmtId="166" formatCode="0.0"/>
    <numFmt numFmtId="167" formatCode="000000"/>
  </numFmts>
  <fonts count="25">
    <font>
      <sz val="10"/>
      <name val="Arial Cyr"/>
      <charset val="204"/>
    </font>
    <font>
      <sz val="8"/>
      <name val="Times New Roman"/>
      <family val="1"/>
      <charset val="204"/>
    </font>
    <font>
      <sz val="10"/>
      <name val="Times New Roman"/>
      <family val="1"/>
      <charset val="204"/>
    </font>
    <font>
      <sz val="8"/>
      <name val="Arial Cyr"/>
      <charset val="204"/>
    </font>
    <font>
      <b/>
      <i/>
      <sz val="10"/>
      <name val="Times New Roman"/>
      <family val="1"/>
      <charset val="204"/>
    </font>
    <font>
      <i/>
      <sz val="8"/>
      <name val="Times New Roman"/>
      <family val="1"/>
      <charset val="204"/>
    </font>
    <font>
      <b/>
      <sz val="12"/>
      <name val="Times New Roman"/>
      <family val="1"/>
      <charset val="204"/>
    </font>
    <font>
      <sz val="12"/>
      <name val="Arial Cyr"/>
      <charset val="204"/>
    </font>
    <font>
      <sz val="12"/>
      <name val="Times New Roman"/>
      <family val="1"/>
      <charset val="204"/>
    </font>
    <font>
      <i/>
      <sz val="12"/>
      <name val="Times New Roman"/>
      <family val="1"/>
      <charset val="204"/>
    </font>
    <font>
      <b/>
      <i/>
      <sz val="12"/>
      <name val="Times New Roman"/>
      <family val="1"/>
      <charset val="204"/>
    </font>
    <font>
      <b/>
      <sz val="24"/>
      <name val="Times New Roman"/>
      <family val="1"/>
      <charset val="204"/>
    </font>
    <font>
      <b/>
      <sz val="10"/>
      <name val="Times New Roman"/>
      <family val="1"/>
      <charset val="204"/>
    </font>
    <font>
      <sz val="9"/>
      <name val="Times New Roman"/>
      <family val="1"/>
      <charset val="204"/>
    </font>
    <font>
      <b/>
      <i/>
      <sz val="11"/>
      <name val="Times New Roman"/>
      <family val="1"/>
      <charset val="204"/>
    </font>
    <font>
      <sz val="14"/>
      <name val="Times New Roman"/>
      <family val="1"/>
      <charset val="204"/>
    </font>
    <font>
      <b/>
      <sz val="14"/>
      <name val="Times New Roman"/>
      <family val="1"/>
      <charset val="204"/>
    </font>
    <font>
      <sz val="14"/>
      <color rgb="FFFF0000"/>
      <name val="Times New Roman"/>
      <family val="1"/>
      <charset val="204"/>
    </font>
    <font>
      <sz val="13"/>
      <name val="Times New Roman"/>
      <family val="1"/>
      <charset val="204"/>
    </font>
    <font>
      <b/>
      <i/>
      <sz val="13"/>
      <name val="Times New Roman"/>
      <family val="1"/>
      <charset val="204"/>
    </font>
    <font>
      <b/>
      <sz val="13"/>
      <name val="Times New Roman"/>
      <family val="1"/>
      <charset val="204"/>
    </font>
    <font>
      <i/>
      <sz val="13"/>
      <name val="Times New Roman"/>
      <family val="1"/>
      <charset val="204"/>
    </font>
    <font>
      <b/>
      <sz val="14"/>
      <color rgb="FFFF0000"/>
      <name val="Times New Roman"/>
      <family val="1"/>
      <charset val="204"/>
    </font>
    <font>
      <sz val="13.5"/>
      <name val="Times New Roman"/>
      <family val="1"/>
      <charset val="204"/>
    </font>
    <font>
      <b/>
      <sz val="13.5"/>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6">
    <xf numFmtId="0" fontId="0" fillId="0" borderId="0" xfId="0"/>
    <xf numFmtId="0" fontId="1" fillId="0" borderId="0" xfId="0" applyFont="1" applyFill="1" applyAlignment="1">
      <alignment horizontal="center" vertical="center" wrapText="1"/>
    </xf>
    <xf numFmtId="49" fontId="2" fillId="0" borderId="0" xfId="0" applyNumberFormat="1" applyFont="1" applyFill="1"/>
    <xf numFmtId="164" fontId="2" fillId="0" borderId="0" xfId="0" applyNumberFormat="1" applyFont="1" applyFill="1"/>
    <xf numFmtId="0" fontId="2" fillId="0" borderId="0" xfId="0" applyFont="1" applyFill="1"/>
    <xf numFmtId="164" fontId="8" fillId="0" borderId="0" xfId="0" applyNumberFormat="1" applyFont="1" applyFill="1"/>
    <xf numFmtId="2" fontId="2" fillId="0" borderId="1" xfId="0" applyNumberFormat="1" applyFont="1" applyFill="1" applyBorder="1" applyAlignment="1">
      <alignment horizontal="center" vertical="center" wrapText="1"/>
    </xf>
    <xf numFmtId="0" fontId="2" fillId="2" borderId="0" xfId="0" applyFont="1" applyFill="1"/>
    <xf numFmtId="0" fontId="2" fillId="2" borderId="0" xfId="0" applyFont="1" applyFill="1" applyBorder="1"/>
    <xf numFmtId="49" fontId="8"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wrapText="1"/>
    </xf>
    <xf numFmtId="0" fontId="2" fillId="0" borderId="0" xfId="0" applyFont="1" applyFill="1" applyBorder="1"/>
    <xf numFmtId="164" fontId="10" fillId="0" borderId="1" xfId="0" applyNumberFormat="1" applyFont="1" applyFill="1" applyBorder="1" applyAlignment="1">
      <alignment horizontal="center" vertical="center"/>
    </xf>
    <xf numFmtId="164" fontId="9"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0" fontId="8" fillId="0" borderId="0" xfId="0" applyFont="1" applyFill="1"/>
    <xf numFmtId="0" fontId="8" fillId="0" borderId="0" xfId="0" applyFont="1" applyFill="1" applyBorder="1"/>
    <xf numFmtId="49" fontId="10" fillId="0" borderId="1" xfId="0" applyNumberFormat="1" applyFont="1" applyFill="1" applyBorder="1" applyAlignment="1">
      <alignment horizontal="center" vertical="center" wrapText="1"/>
    </xf>
    <xf numFmtId="164" fontId="8" fillId="0" borderId="0" xfId="0" applyNumberFormat="1" applyFont="1" applyFill="1" applyAlignment="1">
      <alignment horizontal="center"/>
    </xf>
    <xf numFmtId="0" fontId="1" fillId="0" borderId="0" xfId="0"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4" fontId="2" fillId="0" borderId="0" xfId="0" applyNumberFormat="1" applyFont="1" applyFill="1"/>
    <xf numFmtId="164" fontId="12" fillId="0" borderId="0" xfId="0" applyNumberFormat="1" applyFont="1" applyFill="1"/>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64" fontId="8" fillId="2" borderId="0" xfId="0" applyNumberFormat="1" applyFont="1" applyFill="1"/>
    <xf numFmtId="0" fontId="5" fillId="2" borderId="0" xfId="0" applyFont="1" applyFill="1" applyBorder="1" applyAlignment="1">
      <alignment horizontal="center" vertical="center" wrapText="1"/>
    </xf>
    <xf numFmtId="164" fontId="9" fillId="2" borderId="0" xfId="0" applyNumberFormat="1" applyFont="1" applyFill="1" applyBorder="1" applyAlignment="1">
      <alignment horizontal="center" vertical="center" wrapText="1"/>
    </xf>
    <xf numFmtId="0" fontId="5" fillId="2" borderId="0" xfId="0" applyFont="1" applyFill="1" applyAlignment="1">
      <alignment horizontal="center" vertical="center" wrapText="1"/>
    </xf>
    <xf numFmtId="0" fontId="10" fillId="0" borderId="1" xfId="0" applyNumberFormat="1" applyFont="1" applyFill="1" applyBorder="1" applyAlignment="1">
      <alignment vertical="center" wrapText="1"/>
    </xf>
    <xf numFmtId="0" fontId="9" fillId="0" borderId="1" xfId="0" applyFont="1" applyFill="1" applyBorder="1" applyAlignment="1">
      <alignment horizontal="center" vertical="center" wrapText="1"/>
    </xf>
    <xf numFmtId="49" fontId="6" fillId="0" borderId="2" xfId="0" applyNumberFormat="1" applyFont="1" applyFill="1" applyBorder="1" applyAlignment="1">
      <alignment horizontal="left" vertical="center"/>
    </xf>
    <xf numFmtId="0" fontId="7" fillId="0" borderId="2" xfId="0" applyFont="1" applyFill="1" applyBorder="1"/>
    <xf numFmtId="49" fontId="6" fillId="2" borderId="2" xfId="0" applyNumberFormat="1" applyFont="1" applyFill="1" applyBorder="1" applyAlignment="1">
      <alignment horizontal="left" vertical="center"/>
    </xf>
    <xf numFmtId="0" fontId="7" fillId="2" borderId="2" xfId="0" applyFont="1" applyFill="1" applyBorder="1"/>
    <xf numFmtId="49" fontId="2" fillId="2" borderId="0" xfId="0" applyNumberFormat="1" applyFont="1" applyFill="1"/>
    <xf numFmtId="164" fontId="8" fillId="2" borderId="0" xfId="0" applyNumberFormat="1" applyFont="1" applyFill="1" applyAlignment="1">
      <alignment horizontal="center"/>
    </xf>
    <xf numFmtId="0" fontId="1" fillId="2" borderId="0" xfId="0" applyFont="1" applyFill="1" applyAlignment="1">
      <alignment horizontal="center" vertical="center" wrapText="1"/>
    </xf>
    <xf numFmtId="0" fontId="1" fillId="2" borderId="0" xfId="0" applyFont="1" applyFill="1" applyBorder="1" applyAlignment="1">
      <alignment horizontal="center" vertical="center" wrapText="1"/>
    </xf>
    <xf numFmtId="164" fontId="2" fillId="2" borderId="0" xfId="0" applyNumberFormat="1" applyFont="1" applyFill="1"/>
    <xf numFmtId="164" fontId="1" fillId="2" borderId="0" xfId="0" applyNumberFormat="1" applyFont="1" applyFill="1" applyAlignment="1">
      <alignment horizontal="center" vertical="center" wrapText="1"/>
    </xf>
    <xf numFmtId="0" fontId="8" fillId="2" borderId="0" xfId="0" applyFont="1" applyFill="1" applyBorder="1" applyAlignment="1">
      <alignment vertical="center" wrapText="1"/>
    </xf>
    <xf numFmtId="0" fontId="2" fillId="2" borderId="1" xfId="0" applyFont="1" applyFill="1" applyBorder="1" applyAlignment="1">
      <alignment horizontal="center" vertical="center" wrapText="1"/>
    </xf>
    <xf numFmtId="164" fontId="19" fillId="0" borderId="1" xfId="0" applyNumberFormat="1" applyFont="1" applyFill="1" applyBorder="1" applyAlignment="1">
      <alignment horizontal="center" vertical="center"/>
    </xf>
    <xf numFmtId="49" fontId="18" fillId="0" borderId="1" xfId="0" applyNumberFormat="1" applyFont="1" applyFill="1" applyBorder="1" applyAlignment="1">
      <alignment horizontal="center" vertical="center"/>
    </xf>
    <xf numFmtId="164" fontId="18" fillId="0" borderId="1" xfId="0" applyNumberFormat="1" applyFont="1" applyFill="1" applyBorder="1" applyAlignment="1">
      <alignment horizontal="center" vertical="center"/>
    </xf>
    <xf numFmtId="164" fontId="19" fillId="0" borderId="1" xfId="0" applyNumberFormat="1" applyFont="1" applyFill="1" applyBorder="1" applyAlignment="1">
      <alignment horizontal="center" vertical="center" wrapText="1"/>
    </xf>
    <xf numFmtId="164" fontId="20" fillId="0"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164" fontId="18" fillId="0" borderId="1" xfId="0" applyNumberFormat="1" applyFont="1" applyFill="1" applyBorder="1" applyAlignment="1">
      <alignment horizontal="center" vertical="center" wrapText="1"/>
    </xf>
    <xf numFmtId="166" fontId="18" fillId="0" borderId="1" xfId="0" applyNumberFormat="1" applyFont="1" applyFill="1" applyBorder="1" applyAlignment="1">
      <alignment horizontal="center" vertical="center" wrapText="1"/>
    </xf>
    <xf numFmtId="164" fontId="18"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5" fontId="19"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164" fontId="20"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164" fontId="18"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64" fontId="18" fillId="3" borderId="1" xfId="0" applyNumberFormat="1" applyFont="1" applyFill="1" applyBorder="1" applyAlignment="1">
      <alignment horizontal="center" vertical="center" wrapText="1"/>
    </xf>
    <xf numFmtId="49" fontId="18" fillId="2" borderId="4" xfId="0" applyNumberFormat="1" applyFont="1" applyFill="1" applyBorder="1" applyAlignment="1">
      <alignment horizontal="center" vertical="center"/>
    </xf>
    <xf numFmtId="49" fontId="18" fillId="2" borderId="1" xfId="0" applyNumberFormat="1" applyFont="1" applyFill="1" applyBorder="1" applyAlignment="1">
      <alignment horizontal="center" vertical="center"/>
    </xf>
    <xf numFmtId="164" fontId="18" fillId="2" borderId="1" xfId="0" applyNumberFormat="1" applyFont="1" applyFill="1" applyBorder="1" applyAlignment="1">
      <alignment horizontal="center" vertical="center"/>
    </xf>
    <xf numFmtId="164" fontId="18"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164" fontId="19" fillId="2" borderId="1" xfId="0" applyNumberFormat="1" applyFont="1" applyFill="1" applyBorder="1" applyAlignment="1">
      <alignment horizontal="center" vertical="center"/>
    </xf>
    <xf numFmtId="2" fontId="9" fillId="2" borderId="1" xfId="0" applyNumberFormat="1" applyFont="1" applyFill="1" applyBorder="1" applyAlignment="1">
      <alignment horizontal="center" vertical="center" wrapText="1"/>
    </xf>
    <xf numFmtId="164" fontId="19" fillId="2" borderId="1" xfId="0" applyNumberFormat="1" applyFont="1" applyFill="1" applyBorder="1" applyAlignment="1">
      <alignment horizontal="center" vertical="center" wrapText="1"/>
    </xf>
    <xf numFmtId="0" fontId="6" fillId="0" borderId="1" xfId="0" applyNumberFormat="1" applyFont="1" applyFill="1" applyBorder="1" applyAlignment="1">
      <alignment vertical="center" wrapText="1"/>
    </xf>
    <xf numFmtId="164" fontId="21" fillId="0" borderId="1" xfId="0" applyNumberFormat="1" applyFont="1" applyFill="1" applyBorder="1" applyAlignment="1">
      <alignment horizontal="center" vertical="center" wrapText="1"/>
    </xf>
    <xf numFmtId="49" fontId="18" fillId="0" borderId="3" xfId="0" applyNumberFormat="1" applyFont="1" applyFill="1" applyBorder="1" applyAlignment="1">
      <alignment vertical="center"/>
    </xf>
    <xf numFmtId="0" fontId="15" fillId="0" borderId="1" xfId="0" applyFont="1" applyFill="1" applyBorder="1" applyAlignment="1">
      <alignment horizontal="center" vertical="center" wrapText="1"/>
    </xf>
    <xf numFmtId="164" fontId="18" fillId="0" borderId="4" xfId="0" applyNumberFormat="1" applyFont="1" applyFill="1" applyBorder="1" applyAlignment="1">
      <alignment horizontal="center" vertical="center" wrapText="1"/>
    </xf>
    <xf numFmtId="164" fontId="18" fillId="0" borderId="4" xfId="0" applyNumberFormat="1" applyFont="1" applyFill="1" applyBorder="1" applyAlignment="1">
      <alignment horizontal="center" vertical="center"/>
    </xf>
    <xf numFmtId="164" fontId="18" fillId="0" borderId="1" xfId="0" applyNumberFormat="1" applyFont="1" applyFill="1" applyBorder="1" applyAlignment="1">
      <alignment horizontal="center" vertical="center" wrapText="1"/>
    </xf>
    <xf numFmtId="166" fontId="21" fillId="0" borderId="1" xfId="0" applyNumberFormat="1" applyFont="1" applyFill="1" applyBorder="1" applyAlignment="1">
      <alignment horizontal="center" vertical="center" wrapText="1"/>
    </xf>
    <xf numFmtId="164" fontId="18" fillId="0"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xf>
    <xf numFmtId="164" fontId="18" fillId="0" borderId="1" xfId="0" applyNumberFormat="1" applyFont="1" applyFill="1" applyBorder="1" applyAlignment="1">
      <alignment horizontal="center" vertical="center" wrapText="1"/>
    </xf>
    <xf numFmtId="164" fontId="18" fillId="0" borderId="4" xfId="0" applyNumberFormat="1" applyFont="1" applyFill="1" applyBorder="1" applyAlignment="1">
      <alignment horizontal="center" vertical="center"/>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164" fontId="18" fillId="0" borderId="4" xfId="0" applyNumberFormat="1" applyFont="1" applyFill="1" applyBorder="1" applyAlignment="1">
      <alignment horizontal="center" vertical="center" wrapText="1"/>
    </xf>
    <xf numFmtId="0" fontId="15" fillId="0" borderId="5" xfId="0" applyFont="1" applyFill="1" applyBorder="1" applyAlignment="1">
      <alignment horizontal="center" vertical="center" wrapText="1"/>
    </xf>
    <xf numFmtId="166" fontId="18" fillId="0" borderId="4"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167" fontId="15" fillId="2" borderId="5" xfId="0" applyNumberFormat="1" applyFont="1" applyFill="1" applyBorder="1" applyAlignment="1">
      <alignment horizontal="center" vertical="center" wrapText="1"/>
    </xf>
    <xf numFmtId="166" fontId="18" fillId="0" borderId="1" xfId="0" applyNumberFormat="1" applyFont="1" applyFill="1" applyBorder="1" applyAlignment="1">
      <alignment horizontal="center" vertical="center"/>
    </xf>
    <xf numFmtId="0" fontId="10" fillId="0" borderId="1" xfId="0" applyFont="1" applyFill="1" applyBorder="1" applyAlignment="1">
      <alignment vertical="center"/>
    </xf>
    <xf numFmtId="0" fontId="15" fillId="0" borderId="1" xfId="0" applyFont="1" applyFill="1" applyBorder="1" applyAlignment="1">
      <alignment vertical="center" wrapText="1"/>
    </xf>
    <xf numFmtId="0"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8" fillId="0" borderId="4" xfId="0"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4" xfId="0" applyFont="1" applyFill="1" applyBorder="1" applyAlignment="1">
      <alignment horizontal="center" vertical="center" wrapText="1"/>
    </xf>
    <xf numFmtId="49" fontId="18" fillId="0" borderId="3" xfId="0" applyNumberFormat="1" applyFont="1" applyFill="1" applyBorder="1" applyAlignment="1">
      <alignment horizontal="center" vertical="center"/>
    </xf>
    <xf numFmtId="49" fontId="18" fillId="0" borderId="4" xfId="0" applyNumberFormat="1" applyFont="1" applyFill="1" applyBorder="1" applyAlignment="1">
      <alignment horizontal="center" vertical="center"/>
    </xf>
    <xf numFmtId="164" fontId="18" fillId="0" borderId="3" xfId="0" applyNumberFormat="1" applyFont="1" applyFill="1" applyBorder="1" applyAlignment="1">
      <alignment horizontal="center" vertical="center" wrapText="1"/>
    </xf>
    <xf numFmtId="164" fontId="18" fillId="0" borderId="4" xfId="0" applyNumberFormat="1" applyFont="1" applyFill="1" applyBorder="1" applyAlignment="1">
      <alignment horizontal="center" vertical="center" wrapText="1"/>
    </xf>
    <xf numFmtId="164" fontId="18" fillId="0" borderId="3" xfId="0" applyNumberFormat="1" applyFont="1" applyFill="1" applyBorder="1" applyAlignment="1">
      <alignment horizontal="center" vertical="center"/>
    </xf>
    <xf numFmtId="164" fontId="18" fillId="0" borderId="4" xfId="0" applyNumberFormat="1" applyFont="1" applyFill="1" applyBorder="1" applyAlignment="1">
      <alignment horizontal="center" vertical="center"/>
    </xf>
    <xf numFmtId="0" fontId="18" fillId="0" borderId="3"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4"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49" fontId="18" fillId="0" borderId="5" xfId="0" applyNumberFormat="1" applyFont="1" applyFill="1" applyBorder="1" applyAlignment="1">
      <alignment horizontal="center" vertical="center"/>
    </xf>
    <xf numFmtId="0" fontId="0" fillId="0" borderId="4" xfId="0" applyFill="1" applyBorder="1"/>
    <xf numFmtId="164" fontId="18" fillId="0" borderId="5" xfId="0" applyNumberFormat="1" applyFont="1" applyFill="1" applyBorder="1" applyAlignment="1">
      <alignment horizontal="center" vertical="center" wrapText="1"/>
    </xf>
    <xf numFmtId="164" fontId="18" fillId="0" borderId="1" xfId="0" applyNumberFormat="1" applyFont="1" applyFill="1" applyBorder="1" applyAlignment="1">
      <alignment horizontal="center" vertical="center" wrapText="1"/>
    </xf>
    <xf numFmtId="167" fontId="15" fillId="0" borderId="3" xfId="0" applyNumberFormat="1" applyFont="1" applyFill="1" applyBorder="1" applyAlignment="1">
      <alignment horizontal="center" vertical="center" wrapText="1"/>
    </xf>
    <xf numFmtId="167" fontId="15" fillId="0" borderId="5" xfId="0" applyNumberFormat="1" applyFont="1" applyFill="1" applyBorder="1" applyAlignment="1">
      <alignment horizontal="center" vertical="center" wrapText="1"/>
    </xf>
    <xf numFmtId="167" fontId="15" fillId="0" borderId="4"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66" fontId="18" fillId="0" borderId="3" xfId="0" applyNumberFormat="1" applyFont="1" applyFill="1" applyBorder="1" applyAlignment="1">
      <alignment horizontal="center" vertical="center"/>
    </xf>
    <xf numFmtId="166" fontId="18" fillId="0" borderId="4" xfId="0" applyNumberFormat="1" applyFont="1" applyFill="1" applyBorder="1" applyAlignment="1">
      <alignment horizontal="center" vertical="center"/>
    </xf>
    <xf numFmtId="164" fontId="18" fillId="0" borderId="5"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49" fontId="20"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0" borderId="3" xfId="0" applyNumberFormat="1" applyFont="1" applyFill="1" applyBorder="1" applyAlignment="1">
      <alignment horizontal="center" vertical="center" wrapText="1"/>
    </xf>
    <xf numFmtId="0" fontId="16" fillId="0" borderId="4" xfId="0" applyNumberFormat="1" applyFont="1" applyFill="1" applyBorder="1" applyAlignment="1">
      <alignment horizontal="center" vertical="center" wrapText="1"/>
    </xf>
    <xf numFmtId="167" fontId="15" fillId="2" borderId="3" xfId="0" applyNumberFormat="1" applyFont="1" applyFill="1" applyBorder="1" applyAlignment="1">
      <alignment horizontal="center" vertical="center" wrapText="1"/>
    </xf>
    <xf numFmtId="167" fontId="15" fillId="2" borderId="4"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15"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6" fillId="2" borderId="0" xfId="0" applyNumberFormat="1" applyFont="1" applyFill="1" applyBorder="1" applyAlignment="1">
      <alignment horizontal="left" vertical="center"/>
    </xf>
    <xf numFmtId="0" fontId="7" fillId="2" borderId="0" xfId="0" applyFont="1" applyFill="1" applyBorder="1"/>
    <xf numFmtId="49" fontId="20" fillId="0"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167" fontId="15" fillId="2" borderId="5" xfId="0" applyNumberFormat="1" applyFont="1" applyFill="1" applyBorder="1" applyAlignment="1">
      <alignment horizontal="center" vertical="center" wrapText="1"/>
    </xf>
    <xf numFmtId="0" fontId="8" fillId="2" borderId="2" xfId="0" applyFont="1" applyFill="1" applyBorder="1" applyAlignment="1">
      <alignment horizontal="right"/>
    </xf>
    <xf numFmtId="0" fontId="15" fillId="0" borderId="4" xfId="0" applyFont="1" applyFill="1" applyBorder="1" applyAlignment="1">
      <alignment horizontal="center" vertical="center"/>
    </xf>
    <xf numFmtId="49" fontId="6" fillId="0" borderId="6"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20" fillId="0" borderId="6" xfId="0" applyNumberFormat="1" applyFont="1" applyFill="1" applyBorder="1" applyAlignment="1">
      <alignment horizontal="center" vertical="center" wrapText="1"/>
    </xf>
    <xf numFmtId="49" fontId="20" fillId="0" borderId="7" xfId="0" applyNumberFormat="1" applyFont="1" applyFill="1" applyBorder="1" applyAlignment="1">
      <alignment horizontal="center" vertical="center" wrapText="1"/>
    </xf>
    <xf numFmtId="49" fontId="20" fillId="0" borderId="8"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0" fillId="0" borderId="6" xfId="0" applyNumberFormat="1" applyFont="1" applyFill="1" applyBorder="1" applyAlignment="1">
      <alignment horizontal="center" vertical="center"/>
    </xf>
    <xf numFmtId="49" fontId="20" fillId="0" borderId="7" xfId="0" applyNumberFormat="1" applyFont="1" applyFill="1" applyBorder="1" applyAlignment="1">
      <alignment horizontal="center" vertical="center"/>
    </xf>
    <xf numFmtId="49" fontId="20" fillId="0" borderId="8" xfId="0" applyNumberFormat="1" applyFont="1" applyFill="1" applyBorder="1" applyAlignment="1">
      <alignment horizontal="center" vertical="center"/>
    </xf>
    <xf numFmtId="49" fontId="6" fillId="0" borderId="0" xfId="0" applyNumberFormat="1" applyFont="1" applyFill="1" applyBorder="1" applyAlignment="1">
      <alignment horizontal="left" vertical="center"/>
    </xf>
    <xf numFmtId="0" fontId="7" fillId="0" borderId="0" xfId="0" applyFont="1" applyFill="1" applyBorder="1"/>
    <xf numFmtId="0" fontId="8" fillId="0" borderId="2" xfId="0" applyFont="1" applyFill="1" applyBorder="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AS215"/>
  <sheetViews>
    <sheetView view="pageBreakPreview" zoomScale="70" zoomScaleNormal="85" zoomScaleSheetLayoutView="70" workbookViewId="0">
      <pane xSplit="1" ySplit="4" topLeftCell="B168" activePane="bottomRight" state="frozen"/>
      <selection pane="topRight" activeCell="C1" sqref="C1"/>
      <selection pane="bottomLeft" activeCell="A5" sqref="A5"/>
      <selection pane="bottomRight" activeCell="A184" sqref="A184:XFD184"/>
    </sheetView>
  </sheetViews>
  <sheetFormatPr defaultColWidth="9.140625" defaultRowHeight="12.75"/>
  <cols>
    <col min="1" max="1" width="29.42578125" style="39" customWidth="1"/>
    <col min="2" max="2" width="13.7109375" style="43" customWidth="1"/>
    <col min="3" max="3" width="15.7109375" style="3" customWidth="1"/>
    <col min="4" max="4" width="14.140625" style="43" customWidth="1"/>
    <col min="5" max="5" width="123.7109375" style="41" customWidth="1"/>
    <col min="6" max="6" width="14" style="41" customWidth="1"/>
    <col min="7" max="7" width="12.42578125" style="32" hidden="1" customWidth="1"/>
    <col min="8" max="8" width="12.42578125" style="32" customWidth="1"/>
    <col min="9" max="9" width="14.140625" style="32" hidden="1" customWidth="1"/>
    <col min="10" max="10" width="13.7109375" style="7" customWidth="1"/>
    <col min="11" max="11" width="13.7109375" style="7" hidden="1" customWidth="1"/>
    <col min="12" max="12" width="12.42578125" style="4" customWidth="1"/>
    <col min="13" max="13" width="12.85546875" style="7" customWidth="1"/>
    <col min="14" max="16" width="9.140625" style="4"/>
    <col min="17" max="17" width="10.7109375" style="4" bestFit="1" customWidth="1"/>
    <col min="18" max="16384" width="9.140625" style="4"/>
  </cols>
  <sheetData>
    <row r="1" spans="1:13" ht="21.75" customHeight="1">
      <c r="A1" s="146" t="s">
        <v>8</v>
      </c>
      <c r="B1" s="147"/>
      <c r="C1" s="147"/>
      <c r="D1" s="147"/>
      <c r="E1" s="147"/>
      <c r="F1" s="147"/>
      <c r="G1" s="147"/>
      <c r="H1" s="147"/>
      <c r="I1" s="147"/>
      <c r="J1" s="147"/>
      <c r="K1" s="147"/>
      <c r="L1" s="147"/>
      <c r="M1" s="147"/>
    </row>
    <row r="2" spans="1:13" ht="21.75" customHeight="1">
      <c r="A2" s="37"/>
      <c r="B2" s="38"/>
      <c r="C2" s="36"/>
      <c r="D2" s="38"/>
      <c r="E2" s="38"/>
      <c r="F2" s="38"/>
      <c r="G2" s="38"/>
      <c r="H2" s="38"/>
      <c r="I2" s="151" t="s">
        <v>32</v>
      </c>
      <c r="J2" s="151"/>
      <c r="K2" s="151"/>
      <c r="L2" s="151"/>
      <c r="M2" s="151"/>
    </row>
    <row r="3" spans="1:13">
      <c r="A3" s="149" t="s">
        <v>0</v>
      </c>
      <c r="B3" s="133" t="s">
        <v>79</v>
      </c>
      <c r="C3" s="121" t="s">
        <v>1</v>
      </c>
      <c r="D3" s="133" t="s">
        <v>100</v>
      </c>
      <c r="E3" s="135" t="s">
        <v>2</v>
      </c>
      <c r="F3" s="135" t="s">
        <v>4</v>
      </c>
      <c r="G3" s="135"/>
      <c r="H3" s="135"/>
      <c r="I3" s="135"/>
      <c r="J3" s="135"/>
      <c r="K3" s="135"/>
      <c r="L3" s="135"/>
      <c r="M3" s="135"/>
    </row>
    <row r="4" spans="1:13" ht="91.5" customHeight="1">
      <c r="A4" s="149"/>
      <c r="B4" s="133"/>
      <c r="C4" s="121"/>
      <c r="D4" s="133"/>
      <c r="E4" s="135"/>
      <c r="F4" s="46" t="s">
        <v>3</v>
      </c>
      <c r="G4" s="52" t="s">
        <v>29</v>
      </c>
      <c r="H4" s="52" t="s">
        <v>24</v>
      </c>
      <c r="I4" s="57" t="s">
        <v>31</v>
      </c>
      <c r="J4" s="46" t="s">
        <v>22</v>
      </c>
      <c r="L4" s="67" t="s">
        <v>23</v>
      </c>
      <c r="M4" s="53" t="s">
        <v>5</v>
      </c>
    </row>
    <row r="5" spans="1:13" ht="18.75" customHeight="1">
      <c r="A5" s="148" t="s">
        <v>25</v>
      </c>
      <c r="B5" s="148"/>
      <c r="C5" s="148"/>
      <c r="D5" s="148"/>
      <c r="E5" s="148"/>
      <c r="F5" s="148"/>
      <c r="G5" s="148"/>
      <c r="H5" s="148"/>
      <c r="I5" s="148"/>
      <c r="J5" s="148"/>
      <c r="K5" s="148"/>
      <c r="L5" s="148"/>
      <c r="M5" s="148"/>
    </row>
    <row r="6" spans="1:13" s="7" customFormat="1" ht="44.25" customHeight="1">
      <c r="A6" s="72" t="s">
        <v>87</v>
      </c>
      <c r="B6" s="73">
        <v>0</v>
      </c>
      <c r="C6" s="73">
        <f t="shared" ref="C6:C7" si="0">D6-B6</f>
        <v>40</v>
      </c>
      <c r="D6" s="74">
        <v>40</v>
      </c>
      <c r="E6" s="136" t="s">
        <v>89</v>
      </c>
      <c r="F6" s="73">
        <f t="shared" ref="F6:F7" si="1">C6</f>
        <v>40</v>
      </c>
      <c r="G6" s="73"/>
      <c r="H6" s="73">
        <v>0</v>
      </c>
      <c r="I6" s="73"/>
      <c r="J6" s="73">
        <v>0</v>
      </c>
      <c r="K6" s="73"/>
      <c r="L6" s="73">
        <f t="shared" ref="L6:L7" si="2">F6-M6</f>
        <v>0</v>
      </c>
      <c r="M6" s="73">
        <f>F6</f>
        <v>40</v>
      </c>
    </row>
    <row r="7" spans="1:13" s="7" customFormat="1" ht="44.25" customHeight="1">
      <c r="A7" s="72" t="s">
        <v>88</v>
      </c>
      <c r="B7" s="73">
        <v>40</v>
      </c>
      <c r="C7" s="73">
        <f t="shared" si="0"/>
        <v>-40</v>
      </c>
      <c r="D7" s="74">
        <v>0</v>
      </c>
      <c r="E7" s="137"/>
      <c r="F7" s="73">
        <f t="shared" si="1"/>
        <v>-40</v>
      </c>
      <c r="G7" s="73"/>
      <c r="H7" s="73">
        <v>0</v>
      </c>
      <c r="I7" s="73"/>
      <c r="J7" s="73">
        <v>0</v>
      </c>
      <c r="K7" s="73"/>
      <c r="L7" s="73">
        <f t="shared" si="2"/>
        <v>0</v>
      </c>
      <c r="M7" s="73">
        <f>F7</f>
        <v>-40</v>
      </c>
    </row>
    <row r="8" spans="1:13" s="7" customFormat="1" ht="141" customHeight="1">
      <c r="A8" s="72" t="s">
        <v>44</v>
      </c>
      <c r="B8" s="73">
        <v>338.7</v>
      </c>
      <c r="C8" s="73">
        <f t="shared" ref="C8" si="3">D8-B8</f>
        <v>430.59999999999997</v>
      </c>
      <c r="D8" s="74">
        <v>769.3</v>
      </c>
      <c r="E8" s="138" t="s">
        <v>260</v>
      </c>
      <c r="F8" s="73">
        <f>C8</f>
        <v>430.59999999999997</v>
      </c>
      <c r="G8" s="73"/>
      <c r="H8" s="73">
        <v>0</v>
      </c>
      <c r="I8" s="73"/>
      <c r="J8" s="73">
        <v>0</v>
      </c>
      <c r="K8" s="73"/>
      <c r="L8" s="73">
        <v>199.6</v>
      </c>
      <c r="M8" s="73">
        <f>F8-L8</f>
        <v>230.99999999999997</v>
      </c>
    </row>
    <row r="9" spans="1:13" s="7" customFormat="1" ht="141" customHeight="1">
      <c r="A9" s="72" t="s">
        <v>38</v>
      </c>
      <c r="B9" s="73">
        <v>579</v>
      </c>
      <c r="C9" s="73">
        <f t="shared" ref="C9" si="4">D9-B9</f>
        <v>1440.5</v>
      </c>
      <c r="D9" s="74">
        <v>2019.5</v>
      </c>
      <c r="E9" s="150"/>
      <c r="F9" s="73">
        <f t="shared" ref="F9" si="5">C9</f>
        <v>1440.5</v>
      </c>
      <c r="G9" s="73"/>
      <c r="H9" s="73">
        <v>0</v>
      </c>
      <c r="I9" s="73"/>
      <c r="J9" s="73">
        <v>0</v>
      </c>
      <c r="K9" s="73"/>
      <c r="L9" s="73">
        <f>958.4+1.8</f>
        <v>960.19999999999993</v>
      </c>
      <c r="M9" s="73">
        <f>F9-L9</f>
        <v>480.30000000000007</v>
      </c>
    </row>
    <row r="10" spans="1:13" ht="119.25" customHeight="1">
      <c r="A10" s="72" t="s">
        <v>45</v>
      </c>
      <c r="B10" s="73">
        <v>28.3</v>
      </c>
      <c r="C10" s="73">
        <f t="shared" ref="C10" si="6">D10-B10</f>
        <v>152.1</v>
      </c>
      <c r="D10" s="73">
        <v>180.4</v>
      </c>
      <c r="E10" s="138" t="s">
        <v>259</v>
      </c>
      <c r="F10" s="73">
        <f t="shared" ref="F10" si="7">C10</f>
        <v>152.1</v>
      </c>
      <c r="G10" s="73">
        <v>0</v>
      </c>
      <c r="H10" s="73">
        <v>0</v>
      </c>
      <c r="I10" s="73">
        <v>0</v>
      </c>
      <c r="J10" s="74">
        <v>0</v>
      </c>
      <c r="K10" s="73"/>
      <c r="L10" s="73">
        <v>83.9</v>
      </c>
      <c r="M10" s="73">
        <f t="shared" ref="M10:M11" si="8">F10-L10</f>
        <v>68.199999999999989</v>
      </c>
    </row>
    <row r="11" spans="1:13" ht="119.25" customHeight="1">
      <c r="A11" s="72" t="s">
        <v>36</v>
      </c>
      <c r="B11" s="73">
        <v>201</v>
      </c>
      <c r="C11" s="73">
        <f>D11-B11</f>
        <v>527.79999999999995</v>
      </c>
      <c r="D11" s="73">
        <v>728.8</v>
      </c>
      <c r="E11" s="139"/>
      <c r="F11" s="73">
        <f>C11</f>
        <v>527.79999999999995</v>
      </c>
      <c r="G11" s="73">
        <v>0</v>
      </c>
      <c r="H11" s="73">
        <v>0</v>
      </c>
      <c r="I11" s="73">
        <v>0</v>
      </c>
      <c r="J11" s="73">
        <v>0</v>
      </c>
      <c r="K11" s="73">
        <v>0</v>
      </c>
      <c r="L11" s="73">
        <v>183.5</v>
      </c>
      <c r="M11" s="73">
        <f t="shared" si="8"/>
        <v>344.29999999999995</v>
      </c>
    </row>
    <row r="12" spans="1:13" ht="59.25" customHeight="1">
      <c r="A12" s="72" t="s">
        <v>135</v>
      </c>
      <c r="B12" s="73">
        <v>55589.4</v>
      </c>
      <c r="C12" s="73">
        <f t="shared" ref="C12:C14" si="9">D12-B12</f>
        <v>-2651.9000000000015</v>
      </c>
      <c r="D12" s="73">
        <v>52937.5</v>
      </c>
      <c r="E12" s="138" t="s">
        <v>245</v>
      </c>
      <c r="F12" s="73">
        <f t="shared" ref="F12:F14" si="10">C12</f>
        <v>-2651.9000000000015</v>
      </c>
      <c r="G12" s="73"/>
      <c r="H12" s="73">
        <v>0</v>
      </c>
      <c r="I12" s="73"/>
      <c r="J12" s="73">
        <v>0</v>
      </c>
      <c r="K12" s="73"/>
      <c r="L12" s="73">
        <f t="shared" ref="L12:L13" si="11">F12-M12</f>
        <v>0</v>
      </c>
      <c r="M12" s="73">
        <f t="shared" ref="M12:M13" si="12">F12</f>
        <v>-2651.9000000000015</v>
      </c>
    </row>
    <row r="13" spans="1:13" ht="59.25" customHeight="1">
      <c r="A13" s="72" t="s">
        <v>136</v>
      </c>
      <c r="B13" s="73">
        <v>842.7</v>
      </c>
      <c r="C13" s="73">
        <f t="shared" si="9"/>
        <v>8.3999999999999773</v>
      </c>
      <c r="D13" s="73">
        <v>851.1</v>
      </c>
      <c r="E13" s="139"/>
      <c r="F13" s="73">
        <f t="shared" si="10"/>
        <v>8.3999999999999773</v>
      </c>
      <c r="G13" s="73"/>
      <c r="H13" s="73">
        <v>0</v>
      </c>
      <c r="I13" s="73"/>
      <c r="J13" s="73">
        <v>0</v>
      </c>
      <c r="K13" s="73"/>
      <c r="L13" s="73">
        <f t="shared" si="11"/>
        <v>0</v>
      </c>
      <c r="M13" s="73">
        <f t="shared" si="12"/>
        <v>8.3999999999999773</v>
      </c>
    </row>
    <row r="14" spans="1:13" ht="84.75" customHeight="1">
      <c r="A14" s="72" t="s">
        <v>228</v>
      </c>
      <c r="B14" s="73">
        <v>721.2</v>
      </c>
      <c r="C14" s="73">
        <f t="shared" si="9"/>
        <v>57.199999999999932</v>
      </c>
      <c r="D14" s="73">
        <v>778.4</v>
      </c>
      <c r="E14" s="99" t="s">
        <v>244</v>
      </c>
      <c r="F14" s="73">
        <f t="shared" si="10"/>
        <v>57.199999999999932</v>
      </c>
      <c r="G14" s="73"/>
      <c r="H14" s="73">
        <v>0</v>
      </c>
      <c r="I14" s="73"/>
      <c r="J14" s="73">
        <v>0</v>
      </c>
      <c r="K14" s="73"/>
      <c r="L14" s="73">
        <v>0</v>
      </c>
      <c r="M14" s="73">
        <f>F14</f>
        <v>57.199999999999932</v>
      </c>
    </row>
    <row r="15" spans="1:13" ht="39" customHeight="1">
      <c r="A15" s="48" t="s">
        <v>81</v>
      </c>
      <c r="B15" s="49">
        <v>2843.1</v>
      </c>
      <c r="C15" s="49">
        <f t="shared" ref="C15:C61" si="13">D15-B15</f>
        <v>1350.0000000000005</v>
      </c>
      <c r="D15" s="49">
        <v>4193.1000000000004</v>
      </c>
      <c r="E15" s="118" t="s">
        <v>165</v>
      </c>
      <c r="F15" s="49">
        <f t="shared" ref="F15:F37" si="14">C15</f>
        <v>1350.0000000000005</v>
      </c>
      <c r="G15" s="49">
        <v>0</v>
      </c>
      <c r="H15" s="49">
        <v>0</v>
      </c>
      <c r="I15" s="49">
        <v>0</v>
      </c>
      <c r="J15" s="68">
        <f>F15</f>
        <v>1350.0000000000005</v>
      </c>
      <c r="K15" s="49"/>
      <c r="L15" s="49">
        <v>0</v>
      </c>
      <c r="M15" s="49">
        <v>0</v>
      </c>
    </row>
    <row r="16" spans="1:13" ht="39" customHeight="1">
      <c r="A16" s="48" t="s">
        <v>82</v>
      </c>
      <c r="B16" s="49">
        <v>13755.3</v>
      </c>
      <c r="C16" s="49">
        <v>5887.2</v>
      </c>
      <c r="D16" s="49">
        <v>19642.400000000001</v>
      </c>
      <c r="E16" s="119"/>
      <c r="F16" s="49">
        <f t="shared" si="14"/>
        <v>5887.2</v>
      </c>
      <c r="G16" s="49"/>
      <c r="H16" s="49">
        <v>0</v>
      </c>
      <c r="I16" s="49"/>
      <c r="J16" s="68">
        <f>F16</f>
        <v>5887.2</v>
      </c>
      <c r="K16" s="49"/>
      <c r="L16" s="49">
        <v>0</v>
      </c>
      <c r="M16" s="49">
        <v>0</v>
      </c>
    </row>
    <row r="17" spans="1:13" ht="39" customHeight="1">
      <c r="A17" s="48" t="s">
        <v>83</v>
      </c>
      <c r="B17" s="49">
        <v>267</v>
      </c>
      <c r="C17" s="49">
        <f t="shared" si="13"/>
        <v>70</v>
      </c>
      <c r="D17" s="49">
        <v>337</v>
      </c>
      <c r="E17" s="120"/>
      <c r="F17" s="49">
        <f t="shared" si="14"/>
        <v>70</v>
      </c>
      <c r="G17" s="49"/>
      <c r="H17" s="49">
        <v>0</v>
      </c>
      <c r="I17" s="49"/>
      <c r="J17" s="68">
        <f>F17</f>
        <v>70</v>
      </c>
      <c r="K17" s="49"/>
      <c r="L17" s="49">
        <v>0</v>
      </c>
      <c r="M17" s="49">
        <v>0</v>
      </c>
    </row>
    <row r="18" spans="1:13" ht="113.25" customHeight="1">
      <c r="A18" s="48" t="s">
        <v>84</v>
      </c>
      <c r="B18" s="49">
        <v>964.6</v>
      </c>
      <c r="C18" s="49">
        <f>D18-B18</f>
        <v>484.99999999999989</v>
      </c>
      <c r="D18" s="49">
        <v>1449.6</v>
      </c>
      <c r="E18" s="82" t="s">
        <v>166</v>
      </c>
      <c r="F18" s="49">
        <f>C18</f>
        <v>484.99999999999989</v>
      </c>
      <c r="G18" s="49"/>
      <c r="H18" s="49">
        <v>0</v>
      </c>
      <c r="I18" s="49"/>
      <c r="J18" s="68">
        <f>F18</f>
        <v>484.99999999999989</v>
      </c>
      <c r="K18" s="49"/>
      <c r="L18" s="49">
        <v>0</v>
      </c>
      <c r="M18" s="49">
        <v>0</v>
      </c>
    </row>
    <row r="19" spans="1:13" ht="24.75" customHeight="1">
      <c r="A19" s="48" t="s">
        <v>132</v>
      </c>
      <c r="B19" s="49">
        <v>80861.899999999994</v>
      </c>
      <c r="C19" s="49">
        <f t="shared" si="13"/>
        <v>1150.5</v>
      </c>
      <c r="D19" s="49">
        <v>82012.399999999994</v>
      </c>
      <c r="E19" s="118" t="s">
        <v>167</v>
      </c>
      <c r="F19" s="49">
        <f t="shared" si="14"/>
        <v>1150.5</v>
      </c>
      <c r="G19" s="49"/>
      <c r="H19" s="49">
        <v>0</v>
      </c>
      <c r="I19" s="49"/>
      <c r="J19" s="90">
        <v>0</v>
      </c>
      <c r="K19" s="49"/>
      <c r="L19" s="49">
        <v>0</v>
      </c>
      <c r="M19" s="49">
        <f>F19</f>
        <v>1150.5</v>
      </c>
    </row>
    <row r="20" spans="1:13" ht="24.75" customHeight="1">
      <c r="A20" s="48" t="s">
        <v>133</v>
      </c>
      <c r="B20" s="49">
        <v>223683.9</v>
      </c>
      <c r="C20" s="49">
        <f t="shared" si="13"/>
        <v>-3863.1000000000058</v>
      </c>
      <c r="D20" s="49">
        <v>219820.79999999999</v>
      </c>
      <c r="E20" s="119"/>
      <c r="F20" s="49">
        <f t="shared" ref="F20" si="15">C20</f>
        <v>-3863.1000000000058</v>
      </c>
      <c r="G20" s="49"/>
      <c r="H20" s="49">
        <v>0</v>
      </c>
      <c r="I20" s="49"/>
      <c r="J20" s="90">
        <v>0</v>
      </c>
      <c r="K20" s="49"/>
      <c r="L20" s="49">
        <v>0</v>
      </c>
      <c r="M20" s="49">
        <f>F20</f>
        <v>-3863.1000000000058</v>
      </c>
    </row>
    <row r="21" spans="1:13" ht="24.75" customHeight="1">
      <c r="A21" s="48" t="s">
        <v>134</v>
      </c>
      <c r="B21" s="49">
        <v>15082.3</v>
      </c>
      <c r="C21" s="49">
        <f t="shared" si="13"/>
        <v>2712.7000000000007</v>
      </c>
      <c r="D21" s="49">
        <v>17795</v>
      </c>
      <c r="E21" s="120"/>
      <c r="F21" s="49">
        <f t="shared" si="14"/>
        <v>2712.7000000000007</v>
      </c>
      <c r="G21" s="49"/>
      <c r="H21" s="49">
        <v>0</v>
      </c>
      <c r="I21" s="49"/>
      <c r="J21" s="90">
        <v>0</v>
      </c>
      <c r="K21" s="49"/>
      <c r="L21" s="49">
        <v>0</v>
      </c>
      <c r="M21" s="49">
        <f t="shared" ref="M21:M37" si="16">F21</f>
        <v>2712.7000000000007</v>
      </c>
    </row>
    <row r="22" spans="1:13" ht="94.5" customHeight="1">
      <c r="A22" s="48" t="s">
        <v>222</v>
      </c>
      <c r="B22" s="49">
        <v>2904.6</v>
      </c>
      <c r="C22" s="49">
        <f t="shared" si="13"/>
        <v>-20.099999999999909</v>
      </c>
      <c r="D22" s="49">
        <v>2884.5</v>
      </c>
      <c r="E22" s="93" t="s">
        <v>234</v>
      </c>
      <c r="F22" s="49">
        <f t="shared" si="14"/>
        <v>-20.099999999999909</v>
      </c>
      <c r="G22" s="49"/>
      <c r="H22" s="49">
        <v>0</v>
      </c>
      <c r="I22" s="49"/>
      <c r="J22" s="90">
        <v>0</v>
      </c>
      <c r="K22" s="49"/>
      <c r="L22" s="49">
        <v>0</v>
      </c>
      <c r="M22" s="49">
        <f>F22</f>
        <v>-20.099999999999909</v>
      </c>
    </row>
    <row r="23" spans="1:13" ht="131.25">
      <c r="A23" s="48" t="s">
        <v>138</v>
      </c>
      <c r="B23" s="49">
        <v>29652</v>
      </c>
      <c r="C23" s="49">
        <f t="shared" ref="C23" si="17">D23-B23</f>
        <v>-5337.5999999999985</v>
      </c>
      <c r="D23" s="49">
        <v>24314.400000000001</v>
      </c>
      <c r="E23" s="82" t="s">
        <v>168</v>
      </c>
      <c r="F23" s="49">
        <f t="shared" si="14"/>
        <v>-5337.5999999999985</v>
      </c>
      <c r="G23" s="49"/>
      <c r="H23" s="49">
        <v>0</v>
      </c>
      <c r="I23" s="49"/>
      <c r="J23" s="90">
        <f>F23</f>
        <v>-5337.5999999999985</v>
      </c>
      <c r="K23" s="49"/>
      <c r="L23" s="49">
        <v>0</v>
      </c>
      <c r="M23" s="49">
        <v>0</v>
      </c>
    </row>
    <row r="24" spans="1:13" ht="67.5" customHeight="1">
      <c r="A24" s="48" t="s">
        <v>236</v>
      </c>
      <c r="B24" s="49">
        <v>76875.899999999994</v>
      </c>
      <c r="C24" s="49">
        <f t="shared" si="13"/>
        <v>86.100000000005821</v>
      </c>
      <c r="D24" s="49">
        <v>76962</v>
      </c>
      <c r="E24" s="118" t="s">
        <v>261</v>
      </c>
      <c r="F24" s="49">
        <f t="shared" si="14"/>
        <v>86.100000000005821</v>
      </c>
      <c r="G24" s="49"/>
      <c r="H24" s="49">
        <v>0</v>
      </c>
      <c r="I24" s="49"/>
      <c r="J24" s="90">
        <v>0</v>
      </c>
      <c r="K24" s="49"/>
      <c r="L24" s="49">
        <v>0</v>
      </c>
      <c r="M24" s="49">
        <f>F24</f>
        <v>86.100000000005821</v>
      </c>
    </row>
    <row r="25" spans="1:13" ht="67.5" customHeight="1">
      <c r="A25" s="48" t="s">
        <v>237</v>
      </c>
      <c r="B25" s="49">
        <v>23221</v>
      </c>
      <c r="C25" s="49">
        <f t="shared" si="13"/>
        <v>-43.400000000001455</v>
      </c>
      <c r="D25" s="49">
        <v>23177.599999999999</v>
      </c>
      <c r="E25" s="119"/>
      <c r="F25" s="49">
        <f t="shared" si="14"/>
        <v>-43.400000000001455</v>
      </c>
      <c r="G25" s="49"/>
      <c r="H25" s="49">
        <v>0</v>
      </c>
      <c r="I25" s="49"/>
      <c r="J25" s="90">
        <v>0</v>
      </c>
      <c r="K25" s="49"/>
      <c r="L25" s="49">
        <v>0</v>
      </c>
      <c r="M25" s="49">
        <f>F25</f>
        <v>-43.400000000001455</v>
      </c>
    </row>
    <row r="26" spans="1:13" ht="67.5" customHeight="1">
      <c r="A26" s="48" t="s">
        <v>223</v>
      </c>
      <c r="B26" s="49">
        <v>18202.7</v>
      </c>
      <c r="C26" s="49">
        <f t="shared" ref="C26" si="18">D26-B26</f>
        <v>1100</v>
      </c>
      <c r="D26" s="49">
        <v>19302.7</v>
      </c>
      <c r="E26" s="120"/>
      <c r="F26" s="49">
        <f t="shared" si="14"/>
        <v>1100</v>
      </c>
      <c r="G26" s="49"/>
      <c r="H26" s="49">
        <v>0</v>
      </c>
      <c r="I26" s="49"/>
      <c r="J26" s="90">
        <v>0</v>
      </c>
      <c r="K26" s="49"/>
      <c r="L26" s="49">
        <v>0</v>
      </c>
      <c r="M26" s="49">
        <f>F26</f>
        <v>1100</v>
      </c>
    </row>
    <row r="27" spans="1:13" ht="187.5">
      <c r="A27" s="48" t="s">
        <v>137</v>
      </c>
      <c r="B27" s="49">
        <v>12476.3</v>
      </c>
      <c r="C27" s="49">
        <f t="shared" si="13"/>
        <v>-2563.2999999999993</v>
      </c>
      <c r="D27" s="49">
        <v>9913</v>
      </c>
      <c r="E27" s="82" t="s">
        <v>263</v>
      </c>
      <c r="F27" s="49">
        <f t="shared" ref="F27:F35" si="19">C27</f>
        <v>-2563.2999999999993</v>
      </c>
      <c r="G27" s="49"/>
      <c r="H27" s="49">
        <v>0</v>
      </c>
      <c r="I27" s="49"/>
      <c r="J27" s="90">
        <v>0</v>
      </c>
      <c r="K27" s="49"/>
      <c r="L27" s="49">
        <v>0</v>
      </c>
      <c r="M27" s="49">
        <f t="shared" ref="M27:M35" si="20">F27</f>
        <v>-2563.2999999999993</v>
      </c>
    </row>
    <row r="28" spans="1:13" ht="93.75">
      <c r="A28" s="48" t="s">
        <v>139</v>
      </c>
      <c r="B28" s="49">
        <v>8560.7999999999993</v>
      </c>
      <c r="C28" s="49">
        <f t="shared" si="13"/>
        <v>-904.49999999999909</v>
      </c>
      <c r="D28" s="49">
        <v>7656.3</v>
      </c>
      <c r="E28" s="93" t="s">
        <v>169</v>
      </c>
      <c r="F28" s="49">
        <f t="shared" si="19"/>
        <v>-904.49999999999909</v>
      </c>
      <c r="G28" s="49"/>
      <c r="H28" s="49">
        <v>0</v>
      </c>
      <c r="I28" s="49"/>
      <c r="J28" s="90">
        <f>F28</f>
        <v>-904.49999999999909</v>
      </c>
      <c r="K28" s="49"/>
      <c r="L28" s="49">
        <v>0</v>
      </c>
      <c r="M28" s="49">
        <v>0</v>
      </c>
    </row>
    <row r="29" spans="1:13" ht="111.75" customHeight="1">
      <c r="A29" s="48" t="s">
        <v>140</v>
      </c>
      <c r="B29" s="49">
        <v>6.9</v>
      </c>
      <c r="C29" s="49">
        <f t="shared" si="13"/>
        <v>26</v>
      </c>
      <c r="D29" s="49">
        <v>32.9</v>
      </c>
      <c r="E29" s="82" t="s">
        <v>179</v>
      </c>
      <c r="F29" s="49">
        <f t="shared" si="19"/>
        <v>26</v>
      </c>
      <c r="G29" s="49"/>
      <c r="H29" s="49">
        <v>0</v>
      </c>
      <c r="I29" s="49"/>
      <c r="J29" s="90">
        <v>0</v>
      </c>
      <c r="K29" s="49"/>
      <c r="L29" s="49">
        <f>F29</f>
        <v>26</v>
      </c>
      <c r="M29" s="49">
        <v>0</v>
      </c>
    </row>
    <row r="30" spans="1:13" ht="54" customHeight="1">
      <c r="A30" s="48" t="s">
        <v>65</v>
      </c>
      <c r="B30" s="49">
        <v>12508.1</v>
      </c>
      <c r="C30" s="49">
        <f t="shared" si="13"/>
        <v>370.39999999999964</v>
      </c>
      <c r="D30" s="49">
        <v>12878.5</v>
      </c>
      <c r="E30" s="119" t="s">
        <v>262</v>
      </c>
      <c r="F30" s="49">
        <f t="shared" si="19"/>
        <v>370.39999999999964</v>
      </c>
      <c r="G30" s="49"/>
      <c r="H30" s="49">
        <v>0</v>
      </c>
      <c r="I30" s="49"/>
      <c r="J30" s="90">
        <v>0</v>
      </c>
      <c r="K30" s="49"/>
      <c r="L30" s="49">
        <v>0</v>
      </c>
      <c r="M30" s="49">
        <f t="shared" si="20"/>
        <v>370.39999999999964</v>
      </c>
    </row>
    <row r="31" spans="1:13" ht="54" customHeight="1">
      <c r="A31" s="48" t="s">
        <v>66</v>
      </c>
      <c r="B31" s="49">
        <v>3777.4</v>
      </c>
      <c r="C31" s="49">
        <f t="shared" si="13"/>
        <v>152.40000000000009</v>
      </c>
      <c r="D31" s="49">
        <v>3929.8</v>
      </c>
      <c r="E31" s="119"/>
      <c r="F31" s="49">
        <f t="shared" si="19"/>
        <v>152.40000000000009</v>
      </c>
      <c r="G31" s="49"/>
      <c r="H31" s="49">
        <v>0</v>
      </c>
      <c r="I31" s="49"/>
      <c r="J31" s="90">
        <v>0</v>
      </c>
      <c r="K31" s="49"/>
      <c r="L31" s="49">
        <v>0</v>
      </c>
      <c r="M31" s="49">
        <f t="shared" si="20"/>
        <v>152.40000000000009</v>
      </c>
    </row>
    <row r="32" spans="1:13" ht="54" customHeight="1">
      <c r="A32" s="48" t="s">
        <v>141</v>
      </c>
      <c r="B32" s="49">
        <v>216.2</v>
      </c>
      <c r="C32" s="49">
        <f t="shared" si="13"/>
        <v>158.40000000000003</v>
      </c>
      <c r="D32" s="49">
        <v>374.6</v>
      </c>
      <c r="E32" s="120"/>
      <c r="F32" s="49">
        <f t="shared" si="19"/>
        <v>158.40000000000003</v>
      </c>
      <c r="G32" s="49"/>
      <c r="H32" s="49">
        <v>0</v>
      </c>
      <c r="I32" s="49"/>
      <c r="J32" s="90">
        <v>0</v>
      </c>
      <c r="K32" s="49"/>
      <c r="L32" s="49">
        <v>0</v>
      </c>
      <c r="M32" s="49">
        <f t="shared" si="20"/>
        <v>158.40000000000003</v>
      </c>
    </row>
    <row r="33" spans="1:13" ht="76.5" customHeight="1">
      <c r="A33" s="48" t="s">
        <v>225</v>
      </c>
      <c r="B33" s="49">
        <v>3835.9</v>
      </c>
      <c r="C33" s="49">
        <f t="shared" si="13"/>
        <v>-700</v>
      </c>
      <c r="D33" s="49">
        <v>3135.9</v>
      </c>
      <c r="E33" s="98" t="s">
        <v>238</v>
      </c>
      <c r="F33" s="49">
        <f t="shared" si="19"/>
        <v>-700</v>
      </c>
      <c r="G33" s="49"/>
      <c r="H33" s="49">
        <v>0</v>
      </c>
      <c r="I33" s="49"/>
      <c r="J33" s="90">
        <v>0</v>
      </c>
      <c r="K33" s="49"/>
      <c r="L33" s="49">
        <v>0</v>
      </c>
      <c r="M33" s="49">
        <f>F33</f>
        <v>-700</v>
      </c>
    </row>
    <row r="34" spans="1:13" ht="150">
      <c r="A34" s="48" t="s">
        <v>224</v>
      </c>
      <c r="B34" s="49">
        <v>1064.8</v>
      </c>
      <c r="C34" s="49">
        <f t="shared" si="13"/>
        <v>637</v>
      </c>
      <c r="D34" s="49">
        <v>1701.8</v>
      </c>
      <c r="E34" s="82" t="s">
        <v>264</v>
      </c>
      <c r="F34" s="49">
        <f t="shared" si="19"/>
        <v>637</v>
      </c>
      <c r="G34" s="49"/>
      <c r="H34" s="49">
        <v>0</v>
      </c>
      <c r="I34" s="49"/>
      <c r="J34" s="90">
        <v>0</v>
      </c>
      <c r="K34" s="49"/>
      <c r="L34" s="49">
        <v>0</v>
      </c>
      <c r="M34" s="49">
        <f>F34</f>
        <v>637</v>
      </c>
    </row>
    <row r="35" spans="1:13" ht="29.25" customHeight="1">
      <c r="A35" s="48" t="s">
        <v>142</v>
      </c>
      <c r="B35" s="49">
        <v>21018.400000000001</v>
      </c>
      <c r="C35" s="49">
        <f t="shared" si="13"/>
        <v>-1824.6000000000022</v>
      </c>
      <c r="D35" s="49">
        <v>19193.8</v>
      </c>
      <c r="E35" s="118" t="s">
        <v>255</v>
      </c>
      <c r="F35" s="49">
        <f t="shared" si="19"/>
        <v>-1824.6000000000022</v>
      </c>
      <c r="G35" s="49"/>
      <c r="H35" s="49">
        <v>0</v>
      </c>
      <c r="I35" s="49"/>
      <c r="J35" s="90">
        <v>0</v>
      </c>
      <c r="K35" s="49"/>
      <c r="L35" s="49">
        <v>0</v>
      </c>
      <c r="M35" s="49">
        <f t="shared" si="20"/>
        <v>-1824.6000000000022</v>
      </c>
    </row>
    <row r="36" spans="1:13" ht="47.25" customHeight="1">
      <c r="A36" s="48" t="s">
        <v>78</v>
      </c>
      <c r="B36" s="49">
        <v>6347.6</v>
      </c>
      <c r="C36" s="49">
        <f t="shared" si="13"/>
        <v>-644.5</v>
      </c>
      <c r="D36" s="49">
        <v>5703.1</v>
      </c>
      <c r="E36" s="119"/>
      <c r="F36" s="49">
        <f t="shared" si="14"/>
        <v>-644.5</v>
      </c>
      <c r="G36" s="49"/>
      <c r="H36" s="49">
        <v>0</v>
      </c>
      <c r="I36" s="49"/>
      <c r="J36" s="90">
        <v>0</v>
      </c>
      <c r="K36" s="49"/>
      <c r="L36" s="49">
        <v>0</v>
      </c>
      <c r="M36" s="49">
        <f t="shared" si="16"/>
        <v>-644.5</v>
      </c>
    </row>
    <row r="37" spans="1:13" ht="47.25" customHeight="1">
      <c r="A37" s="48" t="s">
        <v>254</v>
      </c>
      <c r="B37" s="49">
        <v>1105.7</v>
      </c>
      <c r="C37" s="49">
        <f t="shared" si="13"/>
        <v>20.5</v>
      </c>
      <c r="D37" s="49">
        <v>1126.2</v>
      </c>
      <c r="E37" s="120"/>
      <c r="F37" s="49">
        <f t="shared" si="14"/>
        <v>20.5</v>
      </c>
      <c r="G37" s="49"/>
      <c r="H37" s="49">
        <v>0</v>
      </c>
      <c r="I37" s="49"/>
      <c r="J37" s="90">
        <v>0</v>
      </c>
      <c r="K37" s="49"/>
      <c r="L37" s="49">
        <v>0</v>
      </c>
      <c r="M37" s="49">
        <f t="shared" si="16"/>
        <v>20.5</v>
      </c>
    </row>
    <row r="38" spans="1:13" ht="133.5" customHeight="1">
      <c r="A38" s="48" t="s">
        <v>143</v>
      </c>
      <c r="B38" s="49">
        <v>1299.7</v>
      </c>
      <c r="C38" s="49">
        <f t="shared" si="13"/>
        <v>-169</v>
      </c>
      <c r="D38" s="49">
        <v>1130.7</v>
      </c>
      <c r="E38" s="93" t="s">
        <v>235</v>
      </c>
      <c r="F38" s="49">
        <f t="shared" ref="F38:F42" si="21">C38</f>
        <v>-169</v>
      </c>
      <c r="G38" s="49"/>
      <c r="H38" s="49">
        <v>0</v>
      </c>
      <c r="I38" s="49"/>
      <c r="J38" s="90">
        <v>0</v>
      </c>
      <c r="K38" s="49"/>
      <c r="L38" s="49">
        <v>0</v>
      </c>
      <c r="M38" s="49">
        <f t="shared" ref="M38" si="22">F38</f>
        <v>-169</v>
      </c>
    </row>
    <row r="39" spans="1:13" ht="93.75">
      <c r="A39" s="48" t="s">
        <v>144</v>
      </c>
      <c r="B39" s="49">
        <v>0</v>
      </c>
      <c r="C39" s="49">
        <f t="shared" si="13"/>
        <v>860</v>
      </c>
      <c r="D39" s="49">
        <v>860</v>
      </c>
      <c r="E39" s="93" t="s">
        <v>170</v>
      </c>
      <c r="F39" s="49">
        <f t="shared" si="21"/>
        <v>860</v>
      </c>
      <c r="G39" s="49"/>
      <c r="H39" s="49">
        <v>0</v>
      </c>
      <c r="I39" s="49"/>
      <c r="J39" s="90">
        <f>F39</f>
        <v>860</v>
      </c>
      <c r="K39" s="49"/>
      <c r="L39" s="49">
        <v>0</v>
      </c>
      <c r="M39" s="49">
        <v>0</v>
      </c>
    </row>
    <row r="40" spans="1:13" ht="150">
      <c r="A40" s="48" t="s">
        <v>227</v>
      </c>
      <c r="B40" s="49">
        <v>245.7</v>
      </c>
      <c r="C40" s="49">
        <v>-44.9</v>
      </c>
      <c r="D40" s="49">
        <v>200.9</v>
      </c>
      <c r="E40" s="93" t="s">
        <v>239</v>
      </c>
      <c r="F40" s="49">
        <f t="shared" si="21"/>
        <v>-44.9</v>
      </c>
      <c r="G40" s="49"/>
      <c r="H40" s="49">
        <v>0</v>
      </c>
      <c r="I40" s="49"/>
      <c r="J40" s="90">
        <f>F40</f>
        <v>-44.9</v>
      </c>
      <c r="K40" s="49"/>
      <c r="L40" s="49">
        <v>0</v>
      </c>
      <c r="M40" s="49">
        <v>0</v>
      </c>
    </row>
    <row r="41" spans="1:13" ht="112.5">
      <c r="A41" s="48" t="s">
        <v>226</v>
      </c>
      <c r="B41" s="49">
        <v>1598.9</v>
      </c>
      <c r="C41" s="49">
        <f t="shared" si="13"/>
        <v>-24.600000000000136</v>
      </c>
      <c r="D41" s="49">
        <v>1574.3</v>
      </c>
      <c r="E41" s="93" t="s">
        <v>241</v>
      </c>
      <c r="F41" s="49">
        <f t="shared" si="21"/>
        <v>-24.600000000000136</v>
      </c>
      <c r="G41" s="49"/>
      <c r="H41" s="49">
        <v>0</v>
      </c>
      <c r="I41" s="49"/>
      <c r="J41" s="90">
        <f>F41</f>
        <v>-24.600000000000136</v>
      </c>
      <c r="K41" s="49"/>
      <c r="L41" s="49">
        <v>0</v>
      </c>
      <c r="M41" s="49">
        <v>0</v>
      </c>
    </row>
    <row r="42" spans="1:13" ht="93.75">
      <c r="A42" s="48" t="s">
        <v>67</v>
      </c>
      <c r="B42" s="49">
        <v>178</v>
      </c>
      <c r="C42" s="49">
        <f t="shared" si="13"/>
        <v>-8.1999999999999886</v>
      </c>
      <c r="D42" s="49">
        <v>169.8</v>
      </c>
      <c r="E42" s="93" t="s">
        <v>240</v>
      </c>
      <c r="F42" s="49">
        <f t="shared" si="21"/>
        <v>-8.1999999999999886</v>
      </c>
      <c r="G42" s="49"/>
      <c r="H42" s="49">
        <v>0</v>
      </c>
      <c r="I42" s="49"/>
      <c r="J42" s="90">
        <f>F42</f>
        <v>-8.1999999999999886</v>
      </c>
      <c r="K42" s="49"/>
      <c r="L42" s="49">
        <v>0</v>
      </c>
      <c r="M42" s="49">
        <v>0</v>
      </c>
    </row>
    <row r="43" spans="1:13" ht="102.75" customHeight="1">
      <c r="A43" s="48" t="s">
        <v>155</v>
      </c>
      <c r="B43" s="49">
        <v>344.8</v>
      </c>
      <c r="C43" s="49">
        <f t="shared" si="13"/>
        <v>6.8999999999999773</v>
      </c>
      <c r="D43" s="49">
        <v>351.7</v>
      </c>
      <c r="E43" s="93" t="s">
        <v>177</v>
      </c>
      <c r="F43" s="49">
        <f t="shared" ref="F43:F47" si="23">C43</f>
        <v>6.8999999999999773</v>
      </c>
      <c r="G43" s="49"/>
      <c r="H43" s="49">
        <v>0</v>
      </c>
      <c r="I43" s="49"/>
      <c r="J43" s="90">
        <v>0</v>
      </c>
      <c r="K43" s="49"/>
      <c r="L43" s="49">
        <f>F43</f>
        <v>6.8999999999999773</v>
      </c>
      <c r="M43" s="49">
        <v>0</v>
      </c>
    </row>
    <row r="44" spans="1:13" ht="33.75" customHeight="1">
      <c r="A44" s="48" t="s">
        <v>249</v>
      </c>
      <c r="B44" s="49">
        <v>65238.6</v>
      </c>
      <c r="C44" s="49">
        <f t="shared" si="13"/>
        <v>45</v>
      </c>
      <c r="D44" s="49">
        <v>65283.6</v>
      </c>
      <c r="E44" s="118" t="s">
        <v>251</v>
      </c>
      <c r="F44" s="49">
        <f t="shared" si="23"/>
        <v>45</v>
      </c>
      <c r="G44" s="49"/>
      <c r="H44" s="49">
        <v>0</v>
      </c>
      <c r="I44" s="49"/>
      <c r="J44" s="90">
        <v>0</v>
      </c>
      <c r="K44" s="49"/>
      <c r="L44" s="49">
        <v>0</v>
      </c>
      <c r="M44" s="49">
        <f>F44</f>
        <v>45</v>
      </c>
    </row>
    <row r="45" spans="1:13" ht="33.75" customHeight="1">
      <c r="A45" s="48" t="s">
        <v>250</v>
      </c>
      <c r="B45" s="49">
        <v>19702.099999999999</v>
      </c>
      <c r="C45" s="49">
        <f t="shared" si="13"/>
        <v>-45</v>
      </c>
      <c r="D45" s="49">
        <v>19657.099999999999</v>
      </c>
      <c r="E45" s="119"/>
      <c r="F45" s="49">
        <f t="shared" si="23"/>
        <v>-45</v>
      </c>
      <c r="G45" s="49"/>
      <c r="H45" s="49">
        <v>0</v>
      </c>
      <c r="I45" s="49"/>
      <c r="J45" s="90">
        <v>0</v>
      </c>
      <c r="K45" s="49"/>
      <c r="L45" s="49">
        <v>0</v>
      </c>
      <c r="M45" s="49">
        <f>F45</f>
        <v>-45</v>
      </c>
    </row>
    <row r="46" spans="1:13" ht="33.75" customHeight="1">
      <c r="A46" s="48" t="s">
        <v>229</v>
      </c>
      <c r="B46" s="49">
        <v>4461.3999999999996</v>
      </c>
      <c r="C46" s="49">
        <f t="shared" si="13"/>
        <v>-15.099999999999454</v>
      </c>
      <c r="D46" s="49">
        <v>4446.3</v>
      </c>
      <c r="E46" s="119"/>
      <c r="F46" s="49">
        <f t="shared" si="23"/>
        <v>-15.099999999999454</v>
      </c>
      <c r="G46" s="49"/>
      <c r="H46" s="49">
        <v>0</v>
      </c>
      <c r="I46" s="49"/>
      <c r="J46" s="90">
        <v>0</v>
      </c>
      <c r="K46" s="49"/>
      <c r="L46" s="49">
        <v>0</v>
      </c>
      <c r="M46" s="49">
        <f>F46</f>
        <v>-15.099999999999454</v>
      </c>
    </row>
    <row r="47" spans="1:13" ht="33.75" customHeight="1">
      <c r="A47" s="48" t="s">
        <v>230</v>
      </c>
      <c r="B47" s="49">
        <v>2262</v>
      </c>
      <c r="C47" s="49">
        <v>15.1</v>
      </c>
      <c r="D47" s="49">
        <v>2277.1999999999998</v>
      </c>
      <c r="E47" s="120"/>
      <c r="F47" s="49">
        <f t="shared" si="23"/>
        <v>15.1</v>
      </c>
      <c r="G47" s="49"/>
      <c r="H47" s="49">
        <v>0</v>
      </c>
      <c r="I47" s="49"/>
      <c r="J47" s="90">
        <v>0</v>
      </c>
      <c r="K47" s="49"/>
      <c r="L47" s="49">
        <v>0</v>
      </c>
      <c r="M47" s="49">
        <f>F47</f>
        <v>15.1</v>
      </c>
    </row>
    <row r="48" spans="1:13" ht="82.5" customHeight="1">
      <c r="A48" s="48" t="s">
        <v>46</v>
      </c>
      <c r="B48" s="49">
        <v>1223.5999999999999</v>
      </c>
      <c r="C48" s="49">
        <f t="shared" ref="C48:C55" si="24">D48-B48</f>
        <v>62.100000000000136</v>
      </c>
      <c r="D48" s="49">
        <v>1285.7</v>
      </c>
      <c r="E48" s="126" t="s">
        <v>176</v>
      </c>
      <c r="F48" s="49">
        <f t="shared" ref="F48:F53" si="25">C48</f>
        <v>62.100000000000136</v>
      </c>
      <c r="G48" s="49">
        <v>0</v>
      </c>
      <c r="H48" s="49">
        <v>0</v>
      </c>
      <c r="I48" s="49">
        <v>0</v>
      </c>
      <c r="J48" s="49">
        <v>0</v>
      </c>
      <c r="K48" s="49">
        <v>0</v>
      </c>
      <c r="L48" s="49">
        <v>0</v>
      </c>
      <c r="M48" s="49">
        <f t="shared" ref="M48:M53" si="26">F48</f>
        <v>62.100000000000136</v>
      </c>
    </row>
    <row r="49" spans="1:13" ht="82.5" customHeight="1">
      <c r="A49" s="48" t="s">
        <v>47</v>
      </c>
      <c r="B49" s="49">
        <v>314.2</v>
      </c>
      <c r="C49" s="49">
        <f t="shared" si="24"/>
        <v>23</v>
      </c>
      <c r="D49" s="49">
        <v>337.2</v>
      </c>
      <c r="E49" s="152"/>
      <c r="F49" s="49">
        <f t="shared" si="25"/>
        <v>23</v>
      </c>
      <c r="G49" s="49">
        <v>0</v>
      </c>
      <c r="H49" s="49">
        <v>0</v>
      </c>
      <c r="I49" s="49">
        <v>0</v>
      </c>
      <c r="J49" s="49">
        <v>0</v>
      </c>
      <c r="K49" s="49">
        <v>0</v>
      </c>
      <c r="L49" s="49">
        <v>0</v>
      </c>
      <c r="M49" s="49">
        <f t="shared" si="26"/>
        <v>23</v>
      </c>
    </row>
    <row r="50" spans="1:13" ht="118.5" customHeight="1">
      <c r="A50" s="48" t="s">
        <v>145</v>
      </c>
      <c r="B50" s="49">
        <v>8724.4</v>
      </c>
      <c r="C50" s="49">
        <f t="shared" si="24"/>
        <v>-314.10000000000036</v>
      </c>
      <c r="D50" s="49">
        <v>8410.2999999999993</v>
      </c>
      <c r="E50" s="103" t="s">
        <v>171</v>
      </c>
      <c r="F50" s="49">
        <f t="shared" si="25"/>
        <v>-314.10000000000036</v>
      </c>
      <c r="G50" s="49"/>
      <c r="H50" s="49">
        <v>0</v>
      </c>
      <c r="I50" s="49"/>
      <c r="J50" s="49">
        <v>-313.8</v>
      </c>
      <c r="K50" s="49"/>
      <c r="L50" s="49">
        <v>0</v>
      </c>
      <c r="M50" s="49">
        <f>F50-J50</f>
        <v>-0.30000000000035243</v>
      </c>
    </row>
    <row r="51" spans="1:13" ht="317.25" customHeight="1">
      <c r="A51" s="48" t="s">
        <v>146</v>
      </c>
      <c r="B51" s="49">
        <v>631.20000000000005</v>
      </c>
      <c r="C51" s="91">
        <f t="shared" si="24"/>
        <v>226.69999999999993</v>
      </c>
      <c r="D51" s="91">
        <v>857.9</v>
      </c>
      <c r="E51" s="104" t="s">
        <v>172</v>
      </c>
      <c r="F51" s="49">
        <f t="shared" si="25"/>
        <v>226.69999999999993</v>
      </c>
      <c r="G51" s="49"/>
      <c r="H51" s="49">
        <v>0</v>
      </c>
      <c r="I51" s="49"/>
      <c r="J51" s="49">
        <f>F51</f>
        <v>226.69999999999993</v>
      </c>
      <c r="K51" s="49"/>
      <c r="L51" s="49">
        <v>0</v>
      </c>
      <c r="M51" s="49">
        <v>0</v>
      </c>
    </row>
    <row r="52" spans="1:13" ht="96" customHeight="1">
      <c r="A52" s="48" t="s">
        <v>91</v>
      </c>
      <c r="B52" s="49">
        <v>4940.5</v>
      </c>
      <c r="C52" s="49">
        <v>880.7</v>
      </c>
      <c r="D52" s="49">
        <v>5821.3</v>
      </c>
      <c r="E52" s="105" t="s">
        <v>173</v>
      </c>
      <c r="F52" s="49">
        <f t="shared" si="25"/>
        <v>880.7</v>
      </c>
      <c r="G52" s="49"/>
      <c r="H52" s="49">
        <v>0</v>
      </c>
      <c r="I52" s="49"/>
      <c r="J52" s="49">
        <f>F52</f>
        <v>880.7</v>
      </c>
      <c r="K52" s="49"/>
      <c r="L52" s="49">
        <v>0</v>
      </c>
      <c r="M52" s="49">
        <v>0</v>
      </c>
    </row>
    <row r="53" spans="1:13" ht="100.5" customHeight="1">
      <c r="A53" s="48" t="s">
        <v>64</v>
      </c>
      <c r="B53" s="49">
        <v>18437.099999999999</v>
      </c>
      <c r="C53" s="49">
        <f t="shared" si="24"/>
        <v>191.20000000000073</v>
      </c>
      <c r="D53" s="49">
        <v>18628.3</v>
      </c>
      <c r="E53" s="126" t="s">
        <v>258</v>
      </c>
      <c r="F53" s="49">
        <f t="shared" si="25"/>
        <v>191.20000000000073</v>
      </c>
      <c r="G53" s="49"/>
      <c r="H53" s="49">
        <v>0</v>
      </c>
      <c r="I53" s="49"/>
      <c r="J53" s="49">
        <v>0</v>
      </c>
      <c r="K53" s="49"/>
      <c r="L53" s="49">
        <v>0</v>
      </c>
      <c r="M53" s="49">
        <f t="shared" si="26"/>
        <v>191.20000000000073</v>
      </c>
    </row>
    <row r="54" spans="1:13" ht="100.5" customHeight="1">
      <c r="A54" s="48" t="s">
        <v>48</v>
      </c>
      <c r="B54" s="49">
        <v>253.7</v>
      </c>
      <c r="C54" s="49">
        <f t="shared" si="24"/>
        <v>225.7</v>
      </c>
      <c r="D54" s="49">
        <v>479.4</v>
      </c>
      <c r="E54" s="127"/>
      <c r="F54" s="49">
        <f t="shared" ref="F54:F55" si="27">C54</f>
        <v>225.7</v>
      </c>
      <c r="G54" s="49"/>
      <c r="H54" s="49">
        <v>0</v>
      </c>
      <c r="I54" s="49"/>
      <c r="J54" s="49">
        <v>0</v>
      </c>
      <c r="K54" s="49"/>
      <c r="L54" s="49">
        <v>105.6</v>
      </c>
      <c r="M54" s="49">
        <f>F54-L54</f>
        <v>120.1</v>
      </c>
    </row>
    <row r="55" spans="1:13" ht="100.5" customHeight="1">
      <c r="A55" s="48" t="s">
        <v>147</v>
      </c>
      <c r="B55" s="49">
        <v>5833.1</v>
      </c>
      <c r="C55" s="49">
        <f t="shared" si="24"/>
        <v>-288.10000000000036</v>
      </c>
      <c r="D55" s="49">
        <v>5545</v>
      </c>
      <c r="E55" s="128"/>
      <c r="F55" s="49">
        <f t="shared" si="27"/>
        <v>-288.10000000000036</v>
      </c>
      <c r="G55" s="49"/>
      <c r="H55" s="49">
        <v>0</v>
      </c>
      <c r="I55" s="49"/>
      <c r="J55" s="49">
        <v>0</v>
      </c>
      <c r="K55" s="49"/>
      <c r="L55" s="49">
        <v>0</v>
      </c>
      <c r="M55" s="49">
        <f t="shared" ref="M55" si="28">F55</f>
        <v>-288.10000000000036</v>
      </c>
    </row>
    <row r="56" spans="1:13" ht="37.5" customHeight="1">
      <c r="A56" s="48" t="s">
        <v>148</v>
      </c>
      <c r="B56" s="49">
        <v>2807.9</v>
      </c>
      <c r="C56" s="49">
        <f t="shared" ref="C56:C59" si="29">D56-B56</f>
        <v>230.59999999999991</v>
      </c>
      <c r="D56" s="49">
        <v>3038.5</v>
      </c>
      <c r="E56" s="126" t="s">
        <v>174</v>
      </c>
      <c r="F56" s="49">
        <f t="shared" ref="F56:F59" si="30">C56</f>
        <v>230.59999999999991</v>
      </c>
      <c r="G56" s="49"/>
      <c r="H56" s="49">
        <v>0</v>
      </c>
      <c r="I56" s="49"/>
      <c r="J56" s="49">
        <v>0</v>
      </c>
      <c r="K56" s="49"/>
      <c r="L56" s="49">
        <v>0</v>
      </c>
      <c r="M56" s="49">
        <f t="shared" ref="M56:M59" si="31">F56</f>
        <v>230.59999999999991</v>
      </c>
    </row>
    <row r="57" spans="1:13" ht="37.5" customHeight="1">
      <c r="A57" s="48" t="s">
        <v>149</v>
      </c>
      <c r="B57" s="49">
        <v>90</v>
      </c>
      <c r="C57" s="49">
        <f t="shared" si="29"/>
        <v>-53</v>
      </c>
      <c r="D57" s="49">
        <v>37</v>
      </c>
      <c r="E57" s="127"/>
      <c r="F57" s="49">
        <f t="shared" si="30"/>
        <v>-53</v>
      </c>
      <c r="G57" s="49"/>
      <c r="H57" s="49">
        <v>0</v>
      </c>
      <c r="I57" s="49"/>
      <c r="J57" s="49">
        <v>0</v>
      </c>
      <c r="K57" s="49"/>
      <c r="L57" s="49">
        <v>0</v>
      </c>
      <c r="M57" s="49">
        <f t="shared" si="31"/>
        <v>-53</v>
      </c>
    </row>
    <row r="58" spans="1:13" ht="37.5" customHeight="1">
      <c r="A58" s="48" t="s">
        <v>150</v>
      </c>
      <c r="B58" s="49">
        <v>848</v>
      </c>
      <c r="C58" s="49">
        <f t="shared" si="29"/>
        <v>56.799999999999955</v>
      </c>
      <c r="D58" s="49">
        <v>904.8</v>
      </c>
      <c r="E58" s="127"/>
      <c r="F58" s="49">
        <f t="shared" si="30"/>
        <v>56.799999999999955</v>
      </c>
      <c r="G58" s="49"/>
      <c r="H58" s="49">
        <v>0</v>
      </c>
      <c r="I58" s="49"/>
      <c r="J58" s="49">
        <v>0</v>
      </c>
      <c r="K58" s="49"/>
      <c r="L58" s="49">
        <v>0</v>
      </c>
      <c r="M58" s="49">
        <f t="shared" si="31"/>
        <v>56.799999999999955</v>
      </c>
    </row>
    <row r="59" spans="1:13" ht="40.5" customHeight="1">
      <c r="A59" s="48" t="s">
        <v>151</v>
      </c>
      <c r="B59" s="49">
        <v>315</v>
      </c>
      <c r="C59" s="49">
        <f t="shared" si="29"/>
        <v>-234.5</v>
      </c>
      <c r="D59" s="49">
        <v>80.5</v>
      </c>
      <c r="E59" s="128"/>
      <c r="F59" s="49">
        <f t="shared" si="30"/>
        <v>-234.5</v>
      </c>
      <c r="G59" s="49"/>
      <c r="H59" s="49">
        <v>0</v>
      </c>
      <c r="I59" s="49"/>
      <c r="J59" s="49">
        <v>0</v>
      </c>
      <c r="K59" s="49"/>
      <c r="L59" s="49">
        <v>0</v>
      </c>
      <c r="M59" s="49">
        <f t="shared" si="31"/>
        <v>-234.5</v>
      </c>
    </row>
    <row r="60" spans="1:13" ht="132" customHeight="1">
      <c r="A60" s="48" t="s">
        <v>63</v>
      </c>
      <c r="B60" s="49">
        <v>568.70000000000005</v>
      </c>
      <c r="C60" s="49">
        <f t="shared" ref="C60" si="32">D60-B60</f>
        <v>59.599999999999909</v>
      </c>
      <c r="D60" s="49">
        <v>628.29999999999995</v>
      </c>
      <c r="E60" s="92" t="s">
        <v>175</v>
      </c>
      <c r="F60" s="49">
        <f t="shared" ref="F60" si="33">C60</f>
        <v>59.599999999999909</v>
      </c>
      <c r="G60" s="49">
        <v>0</v>
      </c>
      <c r="H60" s="49">
        <v>0</v>
      </c>
      <c r="I60" s="49">
        <v>0</v>
      </c>
      <c r="J60" s="49">
        <v>0</v>
      </c>
      <c r="K60" s="49">
        <v>0</v>
      </c>
      <c r="L60" s="49">
        <v>0</v>
      </c>
      <c r="M60" s="49">
        <f t="shared" ref="M60" si="34">F60</f>
        <v>59.599999999999909</v>
      </c>
    </row>
    <row r="61" spans="1:13" s="7" customFormat="1" ht="91.5" customHeight="1">
      <c r="A61" s="75" t="s">
        <v>10</v>
      </c>
      <c r="B61" s="76">
        <v>840770.2</v>
      </c>
      <c r="C61" s="76">
        <f t="shared" si="13"/>
        <v>-43.299999999930151</v>
      </c>
      <c r="D61" s="47">
        <v>840726.9</v>
      </c>
      <c r="E61" s="77"/>
      <c r="F61" s="78">
        <f>C61</f>
        <v>-43.299999999930151</v>
      </c>
      <c r="G61" s="78">
        <f>SUM(G8:G60)</f>
        <v>0</v>
      </c>
      <c r="H61" s="78">
        <f>SUM(H8:I60)</f>
        <v>0</v>
      </c>
      <c r="I61" s="78">
        <f>SUM(I8:I60)</f>
        <v>0</v>
      </c>
      <c r="J61" s="78">
        <f>SUM(J6:J60)</f>
        <v>3126.0000000000036</v>
      </c>
      <c r="K61" s="78">
        <f>SUM(K8:K60)</f>
        <v>0</v>
      </c>
      <c r="L61" s="78">
        <f>SUM(L6:L60)</f>
        <v>1565.6999999999998</v>
      </c>
      <c r="M61" s="78">
        <f>SUM(M6:M60)</f>
        <v>-4735.0000000000018</v>
      </c>
    </row>
    <row r="62" spans="1:13" ht="18.75" customHeight="1">
      <c r="A62" s="134" t="s">
        <v>11</v>
      </c>
      <c r="B62" s="134"/>
      <c r="C62" s="134"/>
      <c r="D62" s="134"/>
      <c r="E62" s="134"/>
      <c r="F62" s="134"/>
      <c r="G62" s="134"/>
      <c r="H62" s="134"/>
      <c r="I62" s="134"/>
      <c r="J62" s="134"/>
      <c r="K62" s="134"/>
      <c r="L62" s="134"/>
      <c r="M62" s="134"/>
    </row>
    <row r="63" spans="1:13" ht="12.75" customHeight="1">
      <c r="A63" s="121" t="s">
        <v>0</v>
      </c>
      <c r="B63" s="133" t="s">
        <v>79</v>
      </c>
      <c r="C63" s="121" t="s">
        <v>1</v>
      </c>
      <c r="D63" s="133" t="s">
        <v>100</v>
      </c>
      <c r="E63" s="129" t="s">
        <v>2</v>
      </c>
      <c r="F63" s="129" t="s">
        <v>4</v>
      </c>
      <c r="G63" s="129"/>
      <c r="H63" s="129"/>
      <c r="I63" s="129"/>
      <c r="J63" s="129"/>
      <c r="K63" s="129"/>
      <c r="L63" s="129"/>
      <c r="M63" s="129"/>
    </row>
    <row r="64" spans="1:13" ht="99" customHeight="1">
      <c r="A64" s="121"/>
      <c r="B64" s="133"/>
      <c r="C64" s="121"/>
      <c r="D64" s="133"/>
      <c r="E64" s="129"/>
      <c r="F64" s="61" t="s">
        <v>3</v>
      </c>
      <c r="G64" s="61" t="s">
        <v>29</v>
      </c>
      <c r="H64" s="62" t="s">
        <v>24</v>
      </c>
      <c r="I64" s="61" t="s">
        <v>31</v>
      </c>
      <c r="J64" s="61" t="s">
        <v>22</v>
      </c>
      <c r="K64" s="62" t="s">
        <v>24</v>
      </c>
      <c r="L64" s="67" t="s">
        <v>23</v>
      </c>
      <c r="M64" s="6" t="s">
        <v>5</v>
      </c>
    </row>
    <row r="65" spans="1:45" ht="139.5" customHeight="1">
      <c r="A65" s="81" t="s">
        <v>49</v>
      </c>
      <c r="B65" s="68">
        <v>125.2</v>
      </c>
      <c r="C65" s="49">
        <f t="shared" ref="C65" si="35">D65-B65</f>
        <v>175.40000000000003</v>
      </c>
      <c r="D65" s="68">
        <v>300.60000000000002</v>
      </c>
      <c r="E65" s="82" t="s">
        <v>257</v>
      </c>
      <c r="F65" s="68">
        <f>C65</f>
        <v>175.40000000000003</v>
      </c>
      <c r="G65" s="68">
        <v>0</v>
      </c>
      <c r="H65" s="68">
        <v>0</v>
      </c>
      <c r="I65" s="49">
        <v>0</v>
      </c>
      <c r="J65" s="49">
        <v>0</v>
      </c>
      <c r="K65" s="68"/>
      <c r="L65" s="68">
        <f>F65</f>
        <v>175.40000000000003</v>
      </c>
      <c r="M65" s="68">
        <v>0</v>
      </c>
    </row>
    <row r="66" spans="1:45" s="16" customFormat="1" ht="221.25" customHeight="1">
      <c r="A66" s="109" t="s">
        <v>28</v>
      </c>
      <c r="B66" s="111">
        <v>612</v>
      </c>
      <c r="C66" s="113">
        <f t="shared" ref="C66:C70" si="36">D66-B66</f>
        <v>-282.5</v>
      </c>
      <c r="D66" s="111">
        <v>329.5</v>
      </c>
      <c r="E66" s="115" t="s">
        <v>266</v>
      </c>
      <c r="F66" s="111">
        <f>C66</f>
        <v>-282.5</v>
      </c>
      <c r="G66" s="111">
        <v>0</v>
      </c>
      <c r="H66" s="111">
        <v>0</v>
      </c>
      <c r="I66" s="113">
        <v>0</v>
      </c>
      <c r="J66" s="113">
        <v>0</v>
      </c>
      <c r="K66" s="111"/>
      <c r="L66" s="111">
        <v>-582.70000000000005</v>
      </c>
      <c r="M66" s="111">
        <f>F66-L66</f>
        <v>300.20000000000005</v>
      </c>
    </row>
    <row r="67" spans="1:45" s="16" customFormat="1" ht="221.25" customHeight="1">
      <c r="A67" s="122"/>
      <c r="B67" s="124"/>
      <c r="C67" s="132"/>
      <c r="D67" s="124"/>
      <c r="E67" s="116"/>
      <c r="F67" s="124"/>
      <c r="G67" s="124"/>
      <c r="H67" s="124"/>
      <c r="I67" s="132"/>
      <c r="J67" s="132"/>
      <c r="K67" s="124"/>
      <c r="L67" s="124"/>
      <c r="M67" s="124"/>
    </row>
    <row r="68" spans="1:45" s="16" customFormat="1" ht="236.25" customHeight="1">
      <c r="A68" s="122"/>
      <c r="B68" s="124"/>
      <c r="C68" s="132"/>
      <c r="D68" s="124"/>
      <c r="E68" s="116"/>
      <c r="F68" s="124"/>
      <c r="G68" s="124"/>
      <c r="H68" s="124"/>
      <c r="I68" s="132"/>
      <c r="J68" s="132"/>
      <c r="K68" s="124"/>
      <c r="L68" s="124"/>
      <c r="M68" s="124"/>
    </row>
    <row r="69" spans="1:45" s="16" customFormat="1" ht="244.5" customHeight="1">
      <c r="A69" s="123"/>
      <c r="B69" s="112"/>
      <c r="C69" s="114"/>
      <c r="D69" s="112"/>
      <c r="E69" s="117"/>
      <c r="F69" s="112"/>
      <c r="G69" s="112"/>
      <c r="H69" s="112"/>
      <c r="I69" s="114"/>
      <c r="J69" s="114"/>
      <c r="K69" s="112"/>
      <c r="L69" s="112"/>
      <c r="M69" s="112"/>
    </row>
    <row r="70" spans="1:45" s="16" customFormat="1" ht="195.75" customHeight="1">
      <c r="A70" s="109" t="s">
        <v>27</v>
      </c>
      <c r="B70" s="125">
        <v>202.1</v>
      </c>
      <c r="C70" s="113">
        <f t="shared" si="36"/>
        <v>-112.1</v>
      </c>
      <c r="D70" s="111">
        <v>90</v>
      </c>
      <c r="E70" s="118" t="s">
        <v>221</v>
      </c>
      <c r="F70" s="111">
        <f>C70</f>
        <v>-112.1</v>
      </c>
      <c r="G70" s="111">
        <v>0</v>
      </c>
      <c r="H70" s="111">
        <v>0</v>
      </c>
      <c r="I70" s="130">
        <v>0</v>
      </c>
      <c r="J70" s="130">
        <v>0</v>
      </c>
      <c r="K70" s="111"/>
      <c r="L70" s="111">
        <f>F70-H70</f>
        <v>-112.1</v>
      </c>
      <c r="M70" s="130">
        <v>0</v>
      </c>
    </row>
    <row r="71" spans="1:45" s="16" customFormat="1" ht="195.75" customHeight="1">
      <c r="A71" s="110"/>
      <c r="B71" s="125"/>
      <c r="C71" s="114"/>
      <c r="D71" s="112"/>
      <c r="E71" s="120"/>
      <c r="F71" s="112"/>
      <c r="G71" s="112"/>
      <c r="H71" s="112"/>
      <c r="I71" s="131"/>
      <c r="J71" s="131"/>
      <c r="K71" s="112"/>
      <c r="L71" s="112"/>
      <c r="M71" s="131"/>
    </row>
    <row r="72" spans="1:45" s="16" customFormat="1" ht="258" customHeight="1">
      <c r="A72" s="71" t="s">
        <v>30</v>
      </c>
      <c r="B72" s="83">
        <v>1991.3</v>
      </c>
      <c r="C72" s="84">
        <f>D72-B72</f>
        <v>-1991.3</v>
      </c>
      <c r="D72" s="94">
        <v>0</v>
      </c>
      <c r="E72" s="93" t="s">
        <v>252</v>
      </c>
      <c r="F72" s="94">
        <f>C72</f>
        <v>-1991.3</v>
      </c>
      <c r="G72" s="94"/>
      <c r="H72" s="94">
        <v>0</v>
      </c>
      <c r="I72" s="96"/>
      <c r="J72" s="96">
        <v>0</v>
      </c>
      <c r="K72" s="94"/>
      <c r="L72" s="94">
        <f>F72</f>
        <v>-1991.3</v>
      </c>
      <c r="M72" s="96">
        <v>0</v>
      </c>
    </row>
    <row r="73" spans="1:45" s="16" customFormat="1" ht="83.25" customHeight="1">
      <c r="A73" s="89" t="s">
        <v>51</v>
      </c>
      <c r="B73" s="90">
        <v>1453.5</v>
      </c>
      <c r="C73" s="91">
        <f>D73-B73</f>
        <v>-1453.5</v>
      </c>
      <c r="D73" s="94">
        <v>0</v>
      </c>
      <c r="E73" s="93" t="s">
        <v>219</v>
      </c>
      <c r="F73" s="94">
        <f>C73</f>
        <v>-1453.5</v>
      </c>
      <c r="G73" s="94"/>
      <c r="H73" s="94">
        <v>0</v>
      </c>
      <c r="I73" s="96"/>
      <c r="J73" s="96">
        <v>0</v>
      </c>
      <c r="K73" s="94"/>
      <c r="L73" s="94">
        <f>F73</f>
        <v>-1453.5</v>
      </c>
      <c r="M73" s="91">
        <f>F73-L73</f>
        <v>0</v>
      </c>
    </row>
    <row r="74" spans="1:45" s="16" customFormat="1" ht="65.25" customHeight="1">
      <c r="A74" s="89" t="s">
        <v>69</v>
      </c>
      <c r="B74" s="90">
        <v>883.3</v>
      </c>
      <c r="C74" s="91">
        <f>D74-B74</f>
        <v>713.10000000000014</v>
      </c>
      <c r="D74" s="94">
        <v>1596.4</v>
      </c>
      <c r="E74" s="93" t="s">
        <v>181</v>
      </c>
      <c r="F74" s="94">
        <f>C74</f>
        <v>713.10000000000014</v>
      </c>
      <c r="G74" s="94"/>
      <c r="H74" s="94">
        <f>F74</f>
        <v>713.10000000000014</v>
      </c>
      <c r="I74" s="96"/>
      <c r="J74" s="96">
        <v>0</v>
      </c>
      <c r="K74" s="94"/>
      <c r="L74" s="94">
        <v>0</v>
      </c>
      <c r="M74" s="91">
        <v>0</v>
      </c>
    </row>
    <row r="75" spans="1:45" s="7" customFormat="1" ht="81.75" customHeight="1">
      <c r="A75" s="60" t="s">
        <v>12</v>
      </c>
      <c r="B75" s="47">
        <v>33157.1</v>
      </c>
      <c r="C75" s="47">
        <f>D75-B75</f>
        <v>-2950.8999999999978</v>
      </c>
      <c r="D75" s="47">
        <v>30206.2</v>
      </c>
      <c r="E75" s="101"/>
      <c r="F75" s="47">
        <f>C75</f>
        <v>-2950.8999999999978</v>
      </c>
      <c r="G75" s="47">
        <f>SUM(G66:G72)</f>
        <v>0</v>
      </c>
      <c r="H75" s="47">
        <f>SUM(H65:I74)</f>
        <v>713.10000000000014</v>
      </c>
      <c r="I75" s="47">
        <f t="shared" ref="I75:J75" si="37">SUM(I65:J74)</f>
        <v>0</v>
      </c>
      <c r="J75" s="47">
        <f t="shared" si="37"/>
        <v>0</v>
      </c>
      <c r="K75" s="47">
        <f>SUM(K65:K74)</f>
        <v>0</v>
      </c>
      <c r="L75" s="47">
        <f>SUM(L65:L74)</f>
        <v>-3964.2</v>
      </c>
      <c r="M75" s="47">
        <f>SUM(M65:M74)</f>
        <v>300.20000000000005</v>
      </c>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row>
    <row r="76" spans="1:45" ht="18" customHeight="1">
      <c r="A76" s="148" t="s">
        <v>13</v>
      </c>
      <c r="B76" s="148"/>
      <c r="C76" s="148"/>
      <c r="D76" s="148"/>
      <c r="E76" s="148"/>
      <c r="F76" s="148"/>
      <c r="G76" s="148"/>
      <c r="H76" s="148"/>
      <c r="I76" s="148"/>
      <c r="J76" s="148"/>
      <c r="K76" s="148"/>
      <c r="L76" s="148"/>
      <c r="M76" s="148"/>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row>
    <row r="77" spans="1:45" ht="12.75" customHeight="1">
      <c r="A77" s="121" t="s">
        <v>0</v>
      </c>
      <c r="B77" s="133" t="s">
        <v>79</v>
      </c>
      <c r="C77" s="121" t="s">
        <v>1</v>
      </c>
      <c r="D77" s="133" t="s">
        <v>100</v>
      </c>
      <c r="E77" s="129" t="s">
        <v>2</v>
      </c>
      <c r="F77" s="129" t="s">
        <v>4</v>
      </c>
      <c r="G77" s="129"/>
      <c r="H77" s="129"/>
      <c r="I77" s="129"/>
      <c r="J77" s="129"/>
      <c r="K77" s="129"/>
      <c r="L77" s="129"/>
      <c r="M77" s="129"/>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row>
    <row r="78" spans="1:45" ht="73.5" customHeight="1">
      <c r="A78" s="121"/>
      <c r="B78" s="133"/>
      <c r="C78" s="121"/>
      <c r="D78" s="133"/>
      <c r="E78" s="129"/>
      <c r="F78" s="63" t="s">
        <v>3</v>
      </c>
      <c r="G78" s="63" t="s">
        <v>29</v>
      </c>
      <c r="H78" s="62" t="s">
        <v>24</v>
      </c>
      <c r="I78" s="63" t="s">
        <v>31</v>
      </c>
      <c r="J78" s="63" t="s">
        <v>22</v>
      </c>
      <c r="K78" s="62" t="s">
        <v>24</v>
      </c>
      <c r="L78" s="67" t="s">
        <v>23</v>
      </c>
      <c r="M78" s="6" t="s">
        <v>5</v>
      </c>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row>
    <row r="79" spans="1:45" ht="88.5" customHeight="1">
      <c r="A79" s="48" t="s">
        <v>61</v>
      </c>
      <c r="B79" s="90">
        <v>28321.8</v>
      </c>
      <c r="C79" s="49">
        <f t="shared" ref="C79" si="38">D79-B79</f>
        <v>-79.200000000000728</v>
      </c>
      <c r="D79" s="90">
        <v>28242.6</v>
      </c>
      <c r="E79" s="118" t="s">
        <v>206</v>
      </c>
      <c r="F79" s="90">
        <f t="shared" ref="F79:F80" si="39">C79</f>
        <v>-79.200000000000728</v>
      </c>
      <c r="G79" s="97"/>
      <c r="H79" s="90">
        <v>0</v>
      </c>
      <c r="I79" s="90"/>
      <c r="J79" s="90">
        <v>0</v>
      </c>
      <c r="K79" s="97"/>
      <c r="L79" s="90">
        <v>0</v>
      </c>
      <c r="M79" s="55">
        <f>F79</f>
        <v>-79.200000000000728</v>
      </c>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row>
    <row r="80" spans="1:45" ht="96.75" customHeight="1">
      <c r="A80" s="72" t="s">
        <v>39</v>
      </c>
      <c r="B80" s="74">
        <v>332.6</v>
      </c>
      <c r="C80" s="73">
        <f>D80-B80</f>
        <v>348.69999999999993</v>
      </c>
      <c r="D80" s="74">
        <v>681.3</v>
      </c>
      <c r="E80" s="119"/>
      <c r="F80" s="74">
        <f t="shared" si="39"/>
        <v>348.69999999999993</v>
      </c>
      <c r="G80" s="74"/>
      <c r="H80" s="74">
        <v>0</v>
      </c>
      <c r="I80" s="74"/>
      <c r="J80" s="74">
        <v>0</v>
      </c>
      <c r="K80" s="74"/>
      <c r="L80" s="74">
        <v>213.9</v>
      </c>
      <c r="M80" s="74">
        <f>F80-L80</f>
        <v>134.79999999999993</v>
      </c>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row>
    <row r="81" spans="1:45" ht="96.75" customHeight="1">
      <c r="A81" s="48" t="s">
        <v>40</v>
      </c>
      <c r="B81" s="90">
        <v>8552.7000000000007</v>
      </c>
      <c r="C81" s="49">
        <f t="shared" ref="C81:C82" si="40">D81-B81</f>
        <v>-65.800000000001091</v>
      </c>
      <c r="D81" s="90">
        <v>8486.9</v>
      </c>
      <c r="E81" s="119"/>
      <c r="F81" s="90">
        <f t="shared" ref="F81:F85" si="41">C81</f>
        <v>-65.800000000001091</v>
      </c>
      <c r="G81" s="97"/>
      <c r="H81" s="90">
        <v>0</v>
      </c>
      <c r="I81" s="90"/>
      <c r="J81" s="90">
        <v>0</v>
      </c>
      <c r="K81" s="97"/>
      <c r="L81" s="90">
        <v>0</v>
      </c>
      <c r="M81" s="55">
        <f>F81</f>
        <v>-65.800000000001091</v>
      </c>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row>
    <row r="82" spans="1:45" ht="96.75" customHeight="1">
      <c r="A82" s="48" t="s">
        <v>52</v>
      </c>
      <c r="B82" s="87">
        <v>802.5</v>
      </c>
      <c r="C82" s="49">
        <f t="shared" si="40"/>
        <v>89.200000000000045</v>
      </c>
      <c r="D82" s="90">
        <v>891.7</v>
      </c>
      <c r="E82" s="119"/>
      <c r="F82" s="87">
        <f t="shared" si="41"/>
        <v>89.200000000000045</v>
      </c>
      <c r="G82" s="97"/>
      <c r="H82" s="87">
        <v>0</v>
      </c>
      <c r="I82" s="87">
        <v>0</v>
      </c>
      <c r="J82" s="87">
        <v>0</v>
      </c>
      <c r="K82" s="87">
        <v>0</v>
      </c>
      <c r="L82" s="87">
        <v>0</v>
      </c>
      <c r="M82" s="55">
        <f>F82</f>
        <v>89.200000000000045</v>
      </c>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row>
    <row r="83" spans="1:45" s="16" customFormat="1" ht="96.75" customHeight="1">
      <c r="A83" s="48" t="s">
        <v>130</v>
      </c>
      <c r="B83" s="74">
        <v>0</v>
      </c>
      <c r="C83" s="73">
        <f>D83-B83</f>
        <v>20</v>
      </c>
      <c r="D83" s="74">
        <v>20</v>
      </c>
      <c r="E83" s="120"/>
      <c r="F83" s="74">
        <f t="shared" si="41"/>
        <v>20</v>
      </c>
      <c r="G83" s="74"/>
      <c r="H83" s="74">
        <v>0</v>
      </c>
      <c r="I83" s="74"/>
      <c r="J83" s="74">
        <v>0</v>
      </c>
      <c r="K83" s="74"/>
      <c r="L83" s="74">
        <v>0</v>
      </c>
      <c r="M83" s="74">
        <f>F83</f>
        <v>20</v>
      </c>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row>
    <row r="84" spans="1:45" s="16" customFormat="1" ht="124.5" customHeight="1">
      <c r="A84" s="48" t="s">
        <v>115</v>
      </c>
      <c r="B84" s="90">
        <v>0</v>
      </c>
      <c r="C84" s="49">
        <f t="shared" ref="C84:C88" si="42">D84-B84</f>
        <v>20</v>
      </c>
      <c r="D84" s="90">
        <v>20</v>
      </c>
      <c r="E84" s="82" t="s">
        <v>207</v>
      </c>
      <c r="F84" s="90">
        <f t="shared" si="41"/>
        <v>20</v>
      </c>
      <c r="G84" s="90"/>
      <c r="H84" s="90">
        <v>0</v>
      </c>
      <c r="I84" s="90"/>
      <c r="J84" s="90">
        <v>0</v>
      </c>
      <c r="K84" s="90"/>
      <c r="L84" s="90">
        <f>F84</f>
        <v>20</v>
      </c>
      <c r="M84" s="90">
        <v>0</v>
      </c>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row>
    <row r="85" spans="1:45" s="16" customFormat="1" ht="83.25" customHeight="1">
      <c r="A85" s="48" t="s">
        <v>156</v>
      </c>
      <c r="B85" s="90">
        <v>0</v>
      </c>
      <c r="C85" s="49">
        <f t="shared" si="42"/>
        <v>24</v>
      </c>
      <c r="D85" s="90">
        <v>24</v>
      </c>
      <c r="E85" s="82" t="s">
        <v>208</v>
      </c>
      <c r="F85" s="90">
        <f t="shared" si="41"/>
        <v>24</v>
      </c>
      <c r="G85" s="90"/>
      <c r="H85" s="90">
        <v>0</v>
      </c>
      <c r="I85" s="90"/>
      <c r="J85" s="90">
        <v>0</v>
      </c>
      <c r="K85" s="90"/>
      <c r="L85" s="90">
        <v>0</v>
      </c>
      <c r="M85" s="90">
        <f>F85</f>
        <v>24</v>
      </c>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row>
    <row r="86" spans="1:45" s="16" customFormat="1" ht="42" customHeight="1">
      <c r="A86" s="48" t="s">
        <v>182</v>
      </c>
      <c r="B86" s="90">
        <v>275.7</v>
      </c>
      <c r="C86" s="49">
        <f t="shared" si="42"/>
        <v>-57.199999999999989</v>
      </c>
      <c r="D86" s="90">
        <v>218.5</v>
      </c>
      <c r="E86" s="119" t="s">
        <v>185</v>
      </c>
      <c r="F86" s="90">
        <f t="shared" ref="F86:F88" si="43">C86</f>
        <v>-57.199999999999989</v>
      </c>
      <c r="G86" s="90"/>
      <c r="H86" s="90">
        <v>0</v>
      </c>
      <c r="I86" s="90"/>
      <c r="J86" s="90">
        <v>0</v>
      </c>
      <c r="K86" s="90"/>
      <c r="L86" s="90">
        <v>0</v>
      </c>
      <c r="M86" s="90">
        <f t="shared" ref="M86:M88" si="44">F86</f>
        <v>-57.199999999999989</v>
      </c>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row>
    <row r="87" spans="1:45" s="16" customFormat="1" ht="42" customHeight="1">
      <c r="A87" s="48" t="s">
        <v>183</v>
      </c>
      <c r="B87" s="90">
        <v>83.3</v>
      </c>
      <c r="C87" s="49">
        <f t="shared" si="42"/>
        <v>-17.399999999999991</v>
      </c>
      <c r="D87" s="90">
        <v>65.900000000000006</v>
      </c>
      <c r="E87" s="119"/>
      <c r="F87" s="90">
        <f t="shared" si="43"/>
        <v>-17.399999999999991</v>
      </c>
      <c r="G87" s="90"/>
      <c r="H87" s="90">
        <v>0</v>
      </c>
      <c r="I87" s="90"/>
      <c r="J87" s="90">
        <v>0</v>
      </c>
      <c r="K87" s="90"/>
      <c r="L87" s="90">
        <v>0</v>
      </c>
      <c r="M87" s="90">
        <f t="shared" si="44"/>
        <v>-17.399999999999991</v>
      </c>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row>
    <row r="88" spans="1:45" s="16" customFormat="1" ht="42" customHeight="1">
      <c r="A88" s="48" t="s">
        <v>184</v>
      </c>
      <c r="B88" s="90">
        <v>209</v>
      </c>
      <c r="C88" s="49">
        <f t="shared" si="42"/>
        <v>74.600000000000023</v>
      </c>
      <c r="D88" s="90">
        <v>283.60000000000002</v>
      </c>
      <c r="E88" s="120"/>
      <c r="F88" s="90">
        <f t="shared" si="43"/>
        <v>74.600000000000023</v>
      </c>
      <c r="G88" s="90"/>
      <c r="H88" s="90">
        <v>0</v>
      </c>
      <c r="I88" s="90"/>
      <c r="J88" s="90">
        <v>0</v>
      </c>
      <c r="K88" s="90"/>
      <c r="L88" s="90">
        <v>0</v>
      </c>
      <c r="M88" s="90">
        <f t="shared" si="44"/>
        <v>74.600000000000023</v>
      </c>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row>
    <row r="89" spans="1:45" s="16" customFormat="1" ht="99.75" customHeight="1">
      <c r="A89" s="48" t="s">
        <v>196</v>
      </c>
      <c r="B89" s="90">
        <v>0</v>
      </c>
      <c r="C89" s="49">
        <f t="shared" ref="C89:C101" si="45">D89-B89</f>
        <v>1270.3</v>
      </c>
      <c r="D89" s="90">
        <v>1270.3</v>
      </c>
      <c r="E89" s="92" t="s">
        <v>209</v>
      </c>
      <c r="F89" s="90">
        <f t="shared" ref="F89:F99" si="46">C89</f>
        <v>1270.3</v>
      </c>
      <c r="G89" s="90"/>
      <c r="H89" s="90">
        <f>F89</f>
        <v>1270.3</v>
      </c>
      <c r="I89" s="90"/>
      <c r="J89" s="90">
        <v>0</v>
      </c>
      <c r="K89" s="90"/>
      <c r="L89" s="90">
        <v>0</v>
      </c>
      <c r="M89" s="90">
        <v>0</v>
      </c>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row>
    <row r="90" spans="1:45" s="16" customFormat="1" ht="244.5" customHeight="1">
      <c r="A90" s="48" t="s">
        <v>116</v>
      </c>
      <c r="B90" s="90">
        <v>805.7</v>
      </c>
      <c r="C90" s="49">
        <f>D90-B90</f>
        <v>91.099999999999909</v>
      </c>
      <c r="D90" s="90">
        <v>896.8</v>
      </c>
      <c r="E90" s="118" t="s">
        <v>217</v>
      </c>
      <c r="F90" s="90">
        <f t="shared" ref="F90:F91" si="47">C90</f>
        <v>91.099999999999909</v>
      </c>
      <c r="G90" s="90"/>
      <c r="H90" s="90">
        <v>0</v>
      </c>
      <c r="I90" s="90">
        <v>0</v>
      </c>
      <c r="J90" s="90">
        <v>0</v>
      </c>
      <c r="K90" s="90">
        <v>0</v>
      </c>
      <c r="L90" s="90">
        <v>27</v>
      </c>
      <c r="M90" s="90">
        <f>F90-L90</f>
        <v>64.099999999999909</v>
      </c>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row>
    <row r="91" spans="1:45" s="16" customFormat="1" ht="268.5" customHeight="1">
      <c r="A91" s="48" t="s">
        <v>117</v>
      </c>
      <c r="B91" s="90">
        <v>343.2</v>
      </c>
      <c r="C91" s="49">
        <f>D91-B91</f>
        <v>35</v>
      </c>
      <c r="D91" s="90">
        <v>378.2</v>
      </c>
      <c r="E91" s="120"/>
      <c r="F91" s="90">
        <f t="shared" si="47"/>
        <v>35</v>
      </c>
      <c r="G91" s="90"/>
      <c r="H91" s="90">
        <v>0</v>
      </c>
      <c r="I91" s="90"/>
      <c r="J91" s="90">
        <v>0</v>
      </c>
      <c r="K91" s="90"/>
      <c r="L91" s="90">
        <v>0</v>
      </c>
      <c r="M91" s="90">
        <f>F91</f>
        <v>35</v>
      </c>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row>
    <row r="92" spans="1:45" s="16" customFormat="1" ht="163.5" customHeight="1">
      <c r="A92" s="48" t="s">
        <v>124</v>
      </c>
      <c r="B92" s="90">
        <v>165.1</v>
      </c>
      <c r="C92" s="49">
        <f t="shared" ref="C92:C95" si="48">D92-B92</f>
        <v>234.50000000000003</v>
      </c>
      <c r="D92" s="90">
        <v>399.6</v>
      </c>
      <c r="E92" s="118" t="s">
        <v>211</v>
      </c>
      <c r="F92" s="90">
        <f t="shared" ref="F92:F93" si="49">C92</f>
        <v>234.50000000000003</v>
      </c>
      <c r="G92" s="90"/>
      <c r="H92" s="90">
        <v>0</v>
      </c>
      <c r="I92" s="90"/>
      <c r="J92" s="90">
        <v>0</v>
      </c>
      <c r="K92" s="90"/>
      <c r="L92" s="90">
        <v>0</v>
      </c>
      <c r="M92" s="90">
        <f t="shared" ref="M92" si="50">F92</f>
        <v>234.50000000000003</v>
      </c>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row>
    <row r="93" spans="1:45" s="16" customFormat="1" ht="163.5" customHeight="1">
      <c r="A93" s="48" t="s">
        <v>123</v>
      </c>
      <c r="B93" s="90">
        <v>5081</v>
      </c>
      <c r="C93" s="49">
        <f t="shared" si="48"/>
        <v>103.69999999999982</v>
      </c>
      <c r="D93" s="90">
        <v>5184.7</v>
      </c>
      <c r="E93" s="120"/>
      <c r="F93" s="90">
        <f t="shared" si="49"/>
        <v>103.69999999999982</v>
      </c>
      <c r="G93" s="90"/>
      <c r="H93" s="90">
        <f>F93</f>
        <v>103.69999999999982</v>
      </c>
      <c r="I93" s="90"/>
      <c r="J93" s="90">
        <v>0</v>
      </c>
      <c r="K93" s="90"/>
      <c r="L93" s="90">
        <v>0</v>
      </c>
      <c r="M93" s="90">
        <v>0</v>
      </c>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row>
    <row r="94" spans="1:45" s="16" customFormat="1" ht="45" customHeight="1">
      <c r="A94" s="48" t="s">
        <v>118</v>
      </c>
      <c r="B94" s="90">
        <v>47128.6</v>
      </c>
      <c r="C94" s="49">
        <f t="shared" si="48"/>
        <v>-7599.4000000000015</v>
      </c>
      <c r="D94" s="90">
        <v>39529.199999999997</v>
      </c>
      <c r="E94" s="118" t="s">
        <v>212</v>
      </c>
      <c r="F94" s="90">
        <f>C94</f>
        <v>-7599.4000000000015</v>
      </c>
      <c r="G94" s="90"/>
      <c r="H94" s="90">
        <v>0</v>
      </c>
      <c r="I94" s="90"/>
      <c r="J94" s="90">
        <f>F94-M94</f>
        <v>-7291.3000000000011</v>
      </c>
      <c r="K94" s="90"/>
      <c r="L94" s="90">
        <v>0</v>
      </c>
      <c r="M94" s="90">
        <v>-308.10000000000002</v>
      </c>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row>
    <row r="95" spans="1:45" s="16" customFormat="1" ht="45" customHeight="1">
      <c r="A95" s="48" t="s">
        <v>119</v>
      </c>
      <c r="B95" s="90">
        <v>913.7</v>
      </c>
      <c r="C95" s="49">
        <f t="shared" si="48"/>
        <v>-147.30000000000007</v>
      </c>
      <c r="D95" s="90">
        <v>766.4</v>
      </c>
      <c r="E95" s="119"/>
      <c r="F95" s="90">
        <f>C95</f>
        <v>-147.30000000000007</v>
      </c>
      <c r="G95" s="90"/>
      <c r="H95" s="90">
        <v>0</v>
      </c>
      <c r="I95" s="90"/>
      <c r="J95" s="90">
        <f>F95-M95</f>
        <v>-141.30000000000007</v>
      </c>
      <c r="K95" s="90"/>
      <c r="L95" s="90">
        <v>0</v>
      </c>
      <c r="M95" s="90">
        <v>-6</v>
      </c>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row>
    <row r="96" spans="1:45" s="16" customFormat="1" ht="45" customHeight="1">
      <c r="A96" s="48" t="s">
        <v>70</v>
      </c>
      <c r="B96" s="90">
        <v>11040.5</v>
      </c>
      <c r="C96" s="49">
        <f>D96-B96</f>
        <v>-3838.7</v>
      </c>
      <c r="D96" s="90">
        <v>7201.8</v>
      </c>
      <c r="E96" s="119"/>
      <c r="F96" s="90">
        <f t="shared" si="46"/>
        <v>-3838.7</v>
      </c>
      <c r="G96" s="90"/>
      <c r="H96" s="90">
        <v>0</v>
      </c>
      <c r="I96" s="90"/>
      <c r="J96" s="90">
        <v>0</v>
      </c>
      <c r="K96" s="90"/>
      <c r="L96" s="90">
        <v>0</v>
      </c>
      <c r="M96" s="90">
        <f>F96+J96-0.3</f>
        <v>-3839</v>
      </c>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row>
    <row r="97" spans="1:45" s="16" customFormat="1" ht="45" customHeight="1">
      <c r="A97" s="48" t="s">
        <v>120</v>
      </c>
      <c r="B97" s="90">
        <v>0</v>
      </c>
      <c r="C97" s="49">
        <f>D97-B97</f>
        <v>308.10000000000002</v>
      </c>
      <c r="D97" s="90">
        <v>308.10000000000002</v>
      </c>
      <c r="E97" s="119"/>
      <c r="F97" s="90">
        <f t="shared" si="46"/>
        <v>308.10000000000002</v>
      </c>
      <c r="G97" s="90"/>
      <c r="H97" s="90">
        <v>0</v>
      </c>
      <c r="I97" s="90"/>
      <c r="J97" s="90">
        <v>0</v>
      </c>
      <c r="K97" s="90"/>
      <c r="L97" s="90">
        <v>0</v>
      </c>
      <c r="M97" s="90">
        <f>F97</f>
        <v>308.10000000000002</v>
      </c>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row>
    <row r="98" spans="1:45" s="16" customFormat="1" ht="45" customHeight="1">
      <c r="A98" s="48" t="s">
        <v>121</v>
      </c>
      <c r="B98" s="90">
        <v>0</v>
      </c>
      <c r="C98" s="49">
        <f>D98-B98</f>
        <v>6</v>
      </c>
      <c r="D98" s="90">
        <v>6</v>
      </c>
      <c r="E98" s="119"/>
      <c r="F98" s="90">
        <f t="shared" si="46"/>
        <v>6</v>
      </c>
      <c r="G98" s="90"/>
      <c r="H98" s="90">
        <v>0</v>
      </c>
      <c r="I98" s="90"/>
      <c r="J98" s="90">
        <v>0</v>
      </c>
      <c r="K98" s="90"/>
      <c r="L98" s="90">
        <v>0</v>
      </c>
      <c r="M98" s="90">
        <f>F98</f>
        <v>6</v>
      </c>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row>
    <row r="99" spans="1:45" s="16" customFormat="1" ht="45" customHeight="1">
      <c r="A99" s="48" t="s">
        <v>122</v>
      </c>
      <c r="B99" s="90">
        <v>0</v>
      </c>
      <c r="C99" s="49">
        <f>D99-B99</f>
        <v>0.3</v>
      </c>
      <c r="D99" s="90">
        <v>0.3</v>
      </c>
      <c r="E99" s="120"/>
      <c r="F99" s="90">
        <f t="shared" si="46"/>
        <v>0.3</v>
      </c>
      <c r="G99" s="90"/>
      <c r="H99" s="90">
        <v>0</v>
      </c>
      <c r="I99" s="90"/>
      <c r="J99" s="90">
        <v>0</v>
      </c>
      <c r="K99" s="90"/>
      <c r="L99" s="90">
        <v>0</v>
      </c>
      <c r="M99" s="90">
        <f>F99</f>
        <v>0.3</v>
      </c>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row>
    <row r="100" spans="1:45" s="16" customFormat="1" ht="123" customHeight="1">
      <c r="A100" s="48" t="s">
        <v>125</v>
      </c>
      <c r="B100" s="90">
        <v>726.5</v>
      </c>
      <c r="C100" s="49">
        <f t="shared" ref="C100" si="51">D100-B100</f>
        <v>36.299999999999955</v>
      </c>
      <c r="D100" s="90">
        <v>762.8</v>
      </c>
      <c r="E100" s="118" t="s">
        <v>213</v>
      </c>
      <c r="F100" s="90">
        <f>C100</f>
        <v>36.299999999999955</v>
      </c>
      <c r="G100" s="90"/>
      <c r="H100" s="90">
        <v>0</v>
      </c>
      <c r="I100" s="90"/>
      <c r="J100" s="90">
        <v>0</v>
      </c>
      <c r="K100" s="90"/>
      <c r="L100" s="90">
        <v>0</v>
      </c>
      <c r="M100" s="90">
        <f>F100</f>
        <v>36.299999999999955</v>
      </c>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row>
    <row r="101" spans="1:45" s="16" customFormat="1" ht="123" customHeight="1">
      <c r="A101" s="48" t="s">
        <v>42</v>
      </c>
      <c r="B101" s="90">
        <v>1669.8</v>
      </c>
      <c r="C101" s="49">
        <f t="shared" si="45"/>
        <v>-182.70000000000005</v>
      </c>
      <c r="D101" s="90">
        <v>1487.1</v>
      </c>
      <c r="E101" s="120"/>
      <c r="F101" s="90">
        <f t="shared" ref="F101" si="52">C101</f>
        <v>-182.70000000000005</v>
      </c>
      <c r="G101" s="90"/>
      <c r="H101" s="90">
        <v>0</v>
      </c>
      <c r="I101" s="90"/>
      <c r="J101" s="90">
        <v>0</v>
      </c>
      <c r="K101" s="90"/>
      <c r="L101" s="90">
        <v>0</v>
      </c>
      <c r="M101" s="90">
        <f t="shared" ref="M101:M111" si="53">F101</f>
        <v>-182.70000000000005</v>
      </c>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row>
    <row r="102" spans="1:45" s="16" customFormat="1" ht="120" customHeight="1">
      <c r="A102" s="48" t="s">
        <v>54</v>
      </c>
      <c r="B102" s="90">
        <v>14900.5</v>
      </c>
      <c r="C102" s="49">
        <f t="shared" ref="C102:C105" si="54">D102-B102</f>
        <v>1964.5</v>
      </c>
      <c r="D102" s="90">
        <v>16865</v>
      </c>
      <c r="E102" s="82" t="s">
        <v>220</v>
      </c>
      <c r="F102" s="90">
        <f t="shared" ref="F102:F105" si="55">C102</f>
        <v>1964.5</v>
      </c>
      <c r="G102" s="90"/>
      <c r="H102" s="90">
        <v>0</v>
      </c>
      <c r="I102" s="90"/>
      <c r="J102" s="90">
        <v>0</v>
      </c>
      <c r="K102" s="90"/>
      <c r="L102" s="90">
        <v>1453.5</v>
      </c>
      <c r="M102" s="90">
        <f>F102-L102</f>
        <v>511</v>
      </c>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row>
    <row r="103" spans="1:45" s="16" customFormat="1" ht="80.25" customHeight="1">
      <c r="A103" s="48" t="s">
        <v>53</v>
      </c>
      <c r="B103" s="90">
        <v>352.1</v>
      </c>
      <c r="C103" s="49">
        <f t="shared" si="54"/>
        <v>151.09999999999997</v>
      </c>
      <c r="D103" s="90">
        <v>503.2</v>
      </c>
      <c r="E103" s="82" t="s">
        <v>214</v>
      </c>
      <c r="F103" s="90">
        <f t="shared" si="55"/>
        <v>151.09999999999997</v>
      </c>
      <c r="G103" s="90"/>
      <c r="H103" s="90">
        <v>0</v>
      </c>
      <c r="I103" s="90"/>
      <c r="J103" s="90">
        <v>0</v>
      </c>
      <c r="K103" s="90"/>
      <c r="L103" s="90">
        <v>0</v>
      </c>
      <c r="M103" s="90">
        <f>F103</f>
        <v>151.09999999999997</v>
      </c>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row>
    <row r="104" spans="1:45" s="16" customFormat="1" ht="133.5" customHeight="1">
      <c r="A104" s="48" t="s">
        <v>127</v>
      </c>
      <c r="B104" s="90">
        <v>434.9</v>
      </c>
      <c r="C104" s="49">
        <f t="shared" si="54"/>
        <v>76.5</v>
      </c>
      <c r="D104" s="90">
        <v>511.4</v>
      </c>
      <c r="E104" s="93" t="s">
        <v>178</v>
      </c>
      <c r="F104" s="90">
        <f t="shared" si="55"/>
        <v>76.5</v>
      </c>
      <c r="G104" s="90"/>
      <c r="H104" s="90">
        <v>0</v>
      </c>
      <c r="I104" s="90"/>
      <c r="J104" s="90">
        <v>0</v>
      </c>
      <c r="K104" s="90"/>
      <c r="L104" s="90">
        <v>0</v>
      </c>
      <c r="M104" s="90">
        <f>F104</f>
        <v>76.5</v>
      </c>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row>
    <row r="105" spans="1:45" s="16" customFormat="1" ht="55.5" customHeight="1">
      <c r="A105" s="48" t="s">
        <v>71</v>
      </c>
      <c r="B105" s="90">
        <v>187</v>
      </c>
      <c r="C105" s="49">
        <f t="shared" si="54"/>
        <v>-187</v>
      </c>
      <c r="D105" s="90">
        <v>0</v>
      </c>
      <c r="E105" s="102" t="s">
        <v>215</v>
      </c>
      <c r="F105" s="90">
        <f t="shared" si="55"/>
        <v>-187</v>
      </c>
      <c r="G105" s="90"/>
      <c r="H105" s="90">
        <v>0</v>
      </c>
      <c r="I105" s="90"/>
      <c r="J105" s="90">
        <v>0</v>
      </c>
      <c r="K105" s="90"/>
      <c r="L105" s="90">
        <v>0</v>
      </c>
      <c r="M105" s="90">
        <f>F105</f>
        <v>-187</v>
      </c>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row>
    <row r="106" spans="1:45" s="16" customFormat="1" ht="214.5" customHeight="1">
      <c r="A106" s="48" t="s">
        <v>43</v>
      </c>
      <c r="B106" s="90">
        <v>357.7</v>
      </c>
      <c r="C106" s="49">
        <f t="shared" ref="C106:C110" si="56">D106-B106</f>
        <v>263.7</v>
      </c>
      <c r="D106" s="90">
        <v>621.4</v>
      </c>
      <c r="E106" s="93" t="s">
        <v>216</v>
      </c>
      <c r="F106" s="90">
        <f t="shared" ref="F106:F110" si="57">C106</f>
        <v>263.7</v>
      </c>
      <c r="G106" s="90">
        <v>0</v>
      </c>
      <c r="H106" s="90">
        <v>0</v>
      </c>
      <c r="I106" s="90">
        <v>0</v>
      </c>
      <c r="J106" s="90">
        <v>0</v>
      </c>
      <c r="K106" s="90"/>
      <c r="L106" s="90">
        <v>0</v>
      </c>
      <c r="M106" s="90">
        <f t="shared" si="53"/>
        <v>263.7</v>
      </c>
      <c r="N106" s="17"/>
      <c r="O106" s="17"/>
      <c r="P106" s="17"/>
      <c r="Q106" s="17">
        <v>-3830916.41</v>
      </c>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row>
    <row r="107" spans="1:45" s="16" customFormat="1" ht="249" customHeight="1">
      <c r="A107" s="48" t="s">
        <v>62</v>
      </c>
      <c r="B107" s="90">
        <v>18933.8</v>
      </c>
      <c r="C107" s="49">
        <f t="shared" si="56"/>
        <v>0</v>
      </c>
      <c r="D107" s="90">
        <v>18933.8</v>
      </c>
      <c r="E107" s="95" t="s">
        <v>256</v>
      </c>
      <c r="F107" s="90">
        <f t="shared" si="57"/>
        <v>0</v>
      </c>
      <c r="G107" s="90"/>
      <c r="H107" s="90">
        <v>0</v>
      </c>
      <c r="I107" s="90"/>
      <c r="J107" s="90">
        <v>-8769.9</v>
      </c>
      <c r="K107" s="90"/>
      <c r="L107" s="90">
        <v>0</v>
      </c>
      <c r="M107" s="90">
        <v>8769.9</v>
      </c>
      <c r="N107" s="17"/>
      <c r="O107" s="17"/>
      <c r="P107" s="17"/>
      <c r="Q107" s="17">
        <v>-1769626.7</v>
      </c>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row>
    <row r="108" spans="1:45" s="16" customFormat="1" ht="81.75" customHeight="1">
      <c r="A108" s="48" t="s">
        <v>114</v>
      </c>
      <c r="B108" s="90">
        <v>803.2</v>
      </c>
      <c r="C108" s="49">
        <f t="shared" si="56"/>
        <v>-243</v>
      </c>
      <c r="D108" s="90">
        <v>560.20000000000005</v>
      </c>
      <c r="E108" s="118" t="s">
        <v>218</v>
      </c>
      <c r="F108" s="90">
        <f t="shared" si="57"/>
        <v>-243</v>
      </c>
      <c r="G108" s="90"/>
      <c r="H108" s="90">
        <v>0</v>
      </c>
      <c r="I108" s="90"/>
      <c r="J108" s="90">
        <v>0</v>
      </c>
      <c r="K108" s="90"/>
      <c r="L108" s="90">
        <v>0</v>
      </c>
      <c r="M108" s="90">
        <f t="shared" si="53"/>
        <v>-243</v>
      </c>
      <c r="N108" s="17"/>
      <c r="O108" s="17"/>
      <c r="P108" s="17"/>
      <c r="Q108" s="17">
        <v>-2604568.81</v>
      </c>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row>
    <row r="109" spans="1:45" s="16" customFormat="1" ht="81.75" customHeight="1">
      <c r="A109" s="48" t="s">
        <v>41</v>
      </c>
      <c r="B109" s="90">
        <v>2467.8000000000002</v>
      </c>
      <c r="C109" s="49">
        <f t="shared" si="56"/>
        <v>-427.00000000000023</v>
      </c>
      <c r="D109" s="90">
        <v>2040.8</v>
      </c>
      <c r="E109" s="119"/>
      <c r="F109" s="90">
        <f t="shared" ref="F109" si="58">C109</f>
        <v>-427.00000000000023</v>
      </c>
      <c r="G109" s="90"/>
      <c r="H109" s="90">
        <v>0</v>
      </c>
      <c r="I109" s="90"/>
      <c r="J109" s="90">
        <v>0</v>
      </c>
      <c r="K109" s="90"/>
      <c r="L109" s="90">
        <v>0</v>
      </c>
      <c r="M109" s="90">
        <f t="shared" ref="M109" si="59">F109</f>
        <v>-427.00000000000023</v>
      </c>
      <c r="N109" s="17"/>
      <c r="O109" s="17"/>
      <c r="P109" s="17"/>
      <c r="Q109" s="17">
        <v>-746568.71</v>
      </c>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row>
    <row r="110" spans="1:45" s="16" customFormat="1" ht="81.75" customHeight="1">
      <c r="A110" s="48" t="s">
        <v>126</v>
      </c>
      <c r="B110" s="90">
        <v>5193.8999999999996</v>
      </c>
      <c r="C110" s="49">
        <f t="shared" si="56"/>
        <v>460.40000000000055</v>
      </c>
      <c r="D110" s="90">
        <v>5654.3</v>
      </c>
      <c r="E110" s="119"/>
      <c r="F110" s="90">
        <f t="shared" si="57"/>
        <v>460.40000000000055</v>
      </c>
      <c r="G110" s="90"/>
      <c r="H110" s="90">
        <v>0</v>
      </c>
      <c r="I110" s="90"/>
      <c r="J110" s="90">
        <v>0</v>
      </c>
      <c r="K110" s="90"/>
      <c r="L110" s="90">
        <v>0</v>
      </c>
      <c r="M110" s="90">
        <f>F110</f>
        <v>460.40000000000055</v>
      </c>
      <c r="N110" s="17"/>
      <c r="O110" s="17"/>
      <c r="P110" s="17"/>
      <c r="Q110" s="17">
        <f>Q106+Q107+Q108+Q109</f>
        <v>-8951680.629999999</v>
      </c>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row>
    <row r="111" spans="1:45" s="16" customFormat="1" ht="81.75" customHeight="1">
      <c r="A111" s="48" t="s">
        <v>128</v>
      </c>
      <c r="B111" s="90">
        <v>351.1</v>
      </c>
      <c r="C111" s="49">
        <f>D111-B111</f>
        <v>209.60000000000002</v>
      </c>
      <c r="D111" s="90">
        <v>560.70000000000005</v>
      </c>
      <c r="E111" s="120"/>
      <c r="F111" s="90">
        <f>C111</f>
        <v>209.60000000000002</v>
      </c>
      <c r="G111" s="90"/>
      <c r="H111" s="90">
        <v>0</v>
      </c>
      <c r="I111" s="90">
        <v>0</v>
      </c>
      <c r="J111" s="90">
        <v>0</v>
      </c>
      <c r="K111" s="90">
        <v>0</v>
      </c>
      <c r="L111" s="90">
        <v>0</v>
      </c>
      <c r="M111" s="90">
        <f t="shared" si="53"/>
        <v>209.60000000000002</v>
      </c>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row>
    <row r="112" spans="1:45" s="16" customFormat="1" ht="138" customHeight="1">
      <c r="A112" s="48" t="s">
        <v>129</v>
      </c>
      <c r="B112" s="90">
        <v>5702.6</v>
      </c>
      <c r="C112" s="49">
        <f>D112-B112</f>
        <v>32.399999999999636</v>
      </c>
      <c r="D112" s="90">
        <v>5735</v>
      </c>
      <c r="E112" s="93" t="s">
        <v>205</v>
      </c>
      <c r="F112" s="90">
        <f>C112</f>
        <v>32.399999999999636</v>
      </c>
      <c r="G112" s="90"/>
      <c r="H112" s="90">
        <v>0</v>
      </c>
      <c r="I112" s="90"/>
      <c r="J112" s="90">
        <v>0</v>
      </c>
      <c r="K112" s="90"/>
      <c r="L112" s="90">
        <v>0</v>
      </c>
      <c r="M112" s="90">
        <f>F112</f>
        <v>32.399999999999636</v>
      </c>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row>
    <row r="113" spans="1:45" s="16" customFormat="1" ht="123" customHeight="1">
      <c r="A113" s="48" t="s">
        <v>85</v>
      </c>
      <c r="B113" s="68">
        <v>2005.5</v>
      </c>
      <c r="C113" s="49">
        <f>D113-B113</f>
        <v>-20.799999999999955</v>
      </c>
      <c r="D113" s="68">
        <v>1984.7</v>
      </c>
      <c r="E113" s="93" t="s">
        <v>86</v>
      </c>
      <c r="F113" s="68">
        <f>C113</f>
        <v>-20.799999999999955</v>
      </c>
      <c r="G113" s="68"/>
      <c r="H113" s="68">
        <v>0</v>
      </c>
      <c r="I113" s="68">
        <v>0</v>
      </c>
      <c r="J113" s="68">
        <v>0</v>
      </c>
      <c r="K113" s="68">
        <v>0</v>
      </c>
      <c r="L113" s="68">
        <f>F113</f>
        <v>-20.799999999999955</v>
      </c>
      <c r="M113" s="68">
        <v>0</v>
      </c>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row>
    <row r="114" spans="1:45" ht="88.5" customHeight="1">
      <c r="A114" s="69" t="s">
        <v>14</v>
      </c>
      <c r="B114" s="47">
        <v>585082.4</v>
      </c>
      <c r="C114" s="47">
        <f>D114-B114</f>
        <v>-7045.5</v>
      </c>
      <c r="D114" s="47">
        <v>578036.9</v>
      </c>
      <c r="E114" s="14"/>
      <c r="F114" s="50">
        <f>C114</f>
        <v>-7045.5</v>
      </c>
      <c r="G114" s="50">
        <f>SUM(G83:G111)</f>
        <v>0</v>
      </c>
      <c r="H114" s="50">
        <f t="shared" ref="H114:M114" si="60">SUM(H79:H113)</f>
        <v>1373.9999999999998</v>
      </c>
      <c r="I114" s="50">
        <f t="shared" si="60"/>
        <v>0</v>
      </c>
      <c r="J114" s="50">
        <f t="shared" si="60"/>
        <v>-16202.5</v>
      </c>
      <c r="K114" s="50">
        <f t="shared" si="60"/>
        <v>0</v>
      </c>
      <c r="L114" s="50">
        <f t="shared" si="60"/>
        <v>1693.6000000000001</v>
      </c>
      <c r="M114" s="50">
        <f t="shared" si="60"/>
        <v>6089.0999999999976</v>
      </c>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row>
    <row r="115" spans="1:45" ht="18.75" customHeight="1">
      <c r="A115" s="148" t="s">
        <v>15</v>
      </c>
      <c r="B115" s="148"/>
      <c r="C115" s="148"/>
      <c r="D115" s="148"/>
      <c r="E115" s="148"/>
      <c r="F115" s="148"/>
      <c r="G115" s="148"/>
      <c r="H115" s="148"/>
      <c r="I115" s="148"/>
      <c r="J115" s="148"/>
      <c r="K115" s="148"/>
      <c r="L115" s="148"/>
      <c r="M115" s="148"/>
      <c r="N115" s="107"/>
      <c r="O115" s="107"/>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row>
    <row r="116" spans="1:45" ht="12.75" customHeight="1">
      <c r="A116" s="121" t="s">
        <v>0</v>
      </c>
      <c r="B116" s="133" t="s">
        <v>79</v>
      </c>
      <c r="C116" s="121" t="s">
        <v>1</v>
      </c>
      <c r="D116" s="133" t="s">
        <v>100</v>
      </c>
      <c r="E116" s="129" t="s">
        <v>2</v>
      </c>
      <c r="F116" s="129" t="s">
        <v>4</v>
      </c>
      <c r="G116" s="129"/>
      <c r="H116" s="129"/>
      <c r="I116" s="129"/>
      <c r="J116" s="129"/>
      <c r="K116" s="129"/>
      <c r="L116" s="129"/>
      <c r="M116" s="129"/>
      <c r="N116" s="107"/>
      <c r="O116" s="107"/>
    </row>
    <row r="117" spans="1:45" ht="78.75" customHeight="1">
      <c r="A117" s="121"/>
      <c r="B117" s="133"/>
      <c r="C117" s="121"/>
      <c r="D117" s="133"/>
      <c r="E117" s="129"/>
      <c r="F117" s="61" t="s">
        <v>3</v>
      </c>
      <c r="G117" s="61" t="s">
        <v>29</v>
      </c>
      <c r="H117" s="52" t="s">
        <v>24</v>
      </c>
      <c r="I117" s="61" t="s">
        <v>31</v>
      </c>
      <c r="J117" s="61" t="s">
        <v>22</v>
      </c>
      <c r="K117" s="62" t="s">
        <v>24</v>
      </c>
      <c r="L117" s="67" t="s">
        <v>23</v>
      </c>
      <c r="M117" s="6" t="s">
        <v>5</v>
      </c>
      <c r="N117" s="107"/>
      <c r="O117" s="107"/>
    </row>
    <row r="118" spans="1:45" ht="28.5" customHeight="1">
      <c r="A118" s="48" t="s">
        <v>159</v>
      </c>
      <c r="B118" s="74">
        <v>2717.2</v>
      </c>
      <c r="C118" s="49">
        <f t="shared" ref="C118:C120" si="61">D118-B118</f>
        <v>-26.899999999999636</v>
      </c>
      <c r="D118" s="74">
        <v>2690.3</v>
      </c>
      <c r="E118" s="115" t="s">
        <v>191</v>
      </c>
      <c r="F118" s="90">
        <f t="shared" ref="F118:F119" si="62">C118</f>
        <v>-26.899999999999636</v>
      </c>
      <c r="G118" s="90"/>
      <c r="H118" s="90">
        <v>0</v>
      </c>
      <c r="I118" s="90"/>
      <c r="J118" s="90">
        <v>0</v>
      </c>
      <c r="K118" s="90"/>
      <c r="L118" s="90">
        <v>0</v>
      </c>
      <c r="M118" s="90">
        <f t="shared" ref="M118:M119" si="63">F118</f>
        <v>-26.899999999999636</v>
      </c>
      <c r="N118" s="107"/>
      <c r="O118" s="107"/>
    </row>
    <row r="119" spans="1:45" ht="28.5" customHeight="1">
      <c r="A119" s="48" t="s">
        <v>160</v>
      </c>
      <c r="B119" s="74">
        <v>747.2</v>
      </c>
      <c r="C119" s="49">
        <f t="shared" si="61"/>
        <v>-4.1000000000000227</v>
      </c>
      <c r="D119" s="74">
        <v>743.1</v>
      </c>
      <c r="E119" s="117"/>
      <c r="F119" s="90">
        <f t="shared" si="62"/>
        <v>-4.1000000000000227</v>
      </c>
      <c r="G119" s="90"/>
      <c r="H119" s="90">
        <v>0</v>
      </c>
      <c r="I119" s="90"/>
      <c r="J119" s="90">
        <v>0</v>
      </c>
      <c r="K119" s="90"/>
      <c r="L119" s="90">
        <v>0</v>
      </c>
      <c r="M119" s="90">
        <f t="shared" si="63"/>
        <v>-4.1000000000000227</v>
      </c>
      <c r="N119" s="107"/>
      <c r="O119" s="107"/>
    </row>
    <row r="120" spans="1:45" ht="42" customHeight="1">
      <c r="A120" s="48" t="s">
        <v>102</v>
      </c>
      <c r="B120" s="90">
        <v>9.5</v>
      </c>
      <c r="C120" s="49">
        <f t="shared" si="61"/>
        <v>3</v>
      </c>
      <c r="D120" s="90">
        <v>12.5</v>
      </c>
      <c r="E120" s="118" t="s">
        <v>180</v>
      </c>
      <c r="F120" s="90">
        <f t="shared" ref="F120" si="64">C120</f>
        <v>3</v>
      </c>
      <c r="G120" s="90"/>
      <c r="H120" s="90">
        <v>0</v>
      </c>
      <c r="I120" s="90"/>
      <c r="J120" s="90">
        <v>0</v>
      </c>
      <c r="K120" s="90"/>
      <c r="L120" s="90">
        <v>0</v>
      </c>
      <c r="M120" s="90">
        <f>F120</f>
        <v>3</v>
      </c>
      <c r="N120" s="107"/>
      <c r="O120" s="107"/>
    </row>
    <row r="121" spans="1:45" ht="42" customHeight="1">
      <c r="A121" s="48" t="s">
        <v>103</v>
      </c>
      <c r="B121" s="90">
        <v>35.5</v>
      </c>
      <c r="C121" s="49">
        <f t="shared" ref="C121:C124" si="65">D121-B121</f>
        <v>-3</v>
      </c>
      <c r="D121" s="90">
        <v>32.5</v>
      </c>
      <c r="E121" s="120"/>
      <c r="F121" s="90">
        <f t="shared" ref="F121:F123" si="66">C121</f>
        <v>-3</v>
      </c>
      <c r="G121" s="90"/>
      <c r="H121" s="90">
        <v>0</v>
      </c>
      <c r="I121" s="90"/>
      <c r="J121" s="90">
        <v>0</v>
      </c>
      <c r="K121" s="90"/>
      <c r="L121" s="90">
        <v>0</v>
      </c>
      <c r="M121" s="90">
        <f t="shared" ref="M121" si="67">F121</f>
        <v>-3</v>
      </c>
      <c r="N121" s="107"/>
      <c r="O121" s="107"/>
    </row>
    <row r="122" spans="1:45" ht="77.25" customHeight="1">
      <c r="A122" s="48" t="s">
        <v>55</v>
      </c>
      <c r="B122" s="90">
        <v>39887.199999999997</v>
      </c>
      <c r="C122" s="49">
        <f t="shared" si="65"/>
        <v>-1276.6999999999971</v>
      </c>
      <c r="D122" s="90">
        <v>38610.5</v>
      </c>
      <c r="E122" s="118" t="s">
        <v>253</v>
      </c>
      <c r="F122" s="90">
        <f t="shared" ref="F122" si="68">C122</f>
        <v>-1276.6999999999971</v>
      </c>
      <c r="G122" s="90"/>
      <c r="H122" s="90">
        <v>0</v>
      </c>
      <c r="I122" s="90"/>
      <c r="J122" s="90">
        <v>0</v>
      </c>
      <c r="K122" s="90"/>
      <c r="L122" s="90">
        <v>0</v>
      </c>
      <c r="M122" s="90">
        <f t="shared" ref="M122" si="69">F122</f>
        <v>-1276.6999999999971</v>
      </c>
      <c r="N122" s="107"/>
      <c r="O122" s="107"/>
    </row>
    <row r="123" spans="1:45" ht="77.25" customHeight="1">
      <c r="A123" s="48" t="s">
        <v>56</v>
      </c>
      <c r="B123" s="68">
        <v>665.8</v>
      </c>
      <c r="C123" s="49">
        <f t="shared" si="65"/>
        <v>260.20000000000005</v>
      </c>
      <c r="D123" s="68">
        <v>926</v>
      </c>
      <c r="E123" s="119"/>
      <c r="F123" s="68">
        <f t="shared" si="66"/>
        <v>260.20000000000005</v>
      </c>
      <c r="G123" s="68"/>
      <c r="H123" s="68">
        <v>0</v>
      </c>
      <c r="I123" s="68"/>
      <c r="J123" s="68">
        <v>0</v>
      </c>
      <c r="K123" s="68"/>
      <c r="L123" s="68">
        <v>38.9</v>
      </c>
      <c r="M123" s="68">
        <f>F123-L123</f>
        <v>221.30000000000004</v>
      </c>
      <c r="N123" s="107"/>
      <c r="O123" s="107"/>
    </row>
    <row r="124" spans="1:45" ht="77.25" customHeight="1">
      <c r="A124" s="48" t="s">
        <v>57</v>
      </c>
      <c r="B124" s="90">
        <v>12045.9</v>
      </c>
      <c r="C124" s="49">
        <f t="shared" si="65"/>
        <v>-463.19999999999891</v>
      </c>
      <c r="D124" s="90">
        <v>11582.7</v>
      </c>
      <c r="E124" s="119"/>
      <c r="F124" s="90">
        <f t="shared" ref="F124" si="70">C124</f>
        <v>-463.19999999999891</v>
      </c>
      <c r="G124" s="90"/>
      <c r="H124" s="90">
        <v>0</v>
      </c>
      <c r="I124" s="90"/>
      <c r="J124" s="90">
        <v>0</v>
      </c>
      <c r="K124" s="90"/>
      <c r="L124" s="90">
        <v>0</v>
      </c>
      <c r="M124" s="90">
        <f t="shared" ref="M124" si="71">F124</f>
        <v>-463.19999999999891</v>
      </c>
      <c r="N124" s="107"/>
      <c r="O124" s="107"/>
    </row>
    <row r="125" spans="1:45" ht="77.25" customHeight="1">
      <c r="A125" s="48" t="s">
        <v>58</v>
      </c>
      <c r="B125" s="68">
        <v>1301.7</v>
      </c>
      <c r="C125" s="49">
        <f t="shared" ref="C125:C129" si="72">D125-B125</f>
        <v>53.299999999999955</v>
      </c>
      <c r="D125" s="68">
        <v>1355</v>
      </c>
      <c r="E125" s="119"/>
      <c r="F125" s="68">
        <f t="shared" ref="F125" si="73">C125</f>
        <v>53.299999999999955</v>
      </c>
      <c r="G125" s="68"/>
      <c r="H125" s="68">
        <v>0</v>
      </c>
      <c r="I125" s="68"/>
      <c r="J125" s="68">
        <v>0</v>
      </c>
      <c r="K125" s="68"/>
      <c r="L125" s="68">
        <v>0</v>
      </c>
      <c r="M125" s="68">
        <f t="shared" ref="M125:M136" si="74">F125</f>
        <v>53.299999999999955</v>
      </c>
      <c r="N125" s="107"/>
      <c r="O125" s="107"/>
    </row>
    <row r="126" spans="1:45" ht="77.25" customHeight="1">
      <c r="A126" s="48" t="s">
        <v>90</v>
      </c>
      <c r="B126" s="90">
        <v>116</v>
      </c>
      <c r="C126" s="49">
        <f t="shared" si="72"/>
        <v>2</v>
      </c>
      <c r="D126" s="90">
        <v>118</v>
      </c>
      <c r="E126" s="120"/>
      <c r="F126" s="90">
        <f t="shared" ref="F126:F129" si="75">C126</f>
        <v>2</v>
      </c>
      <c r="G126" s="90"/>
      <c r="H126" s="90">
        <v>0</v>
      </c>
      <c r="I126" s="90"/>
      <c r="J126" s="90">
        <v>0</v>
      </c>
      <c r="K126" s="90"/>
      <c r="L126" s="90">
        <v>0</v>
      </c>
      <c r="M126" s="90">
        <f t="shared" si="74"/>
        <v>2</v>
      </c>
      <c r="N126" s="107"/>
      <c r="O126" s="107"/>
    </row>
    <row r="127" spans="1:45" ht="50.25" customHeight="1">
      <c r="A127" s="48" t="s">
        <v>231</v>
      </c>
      <c r="B127" s="90">
        <v>3</v>
      </c>
      <c r="C127" s="49">
        <f t="shared" si="72"/>
        <v>12.8</v>
      </c>
      <c r="D127" s="90">
        <v>15.8</v>
      </c>
      <c r="E127" s="118" t="s">
        <v>233</v>
      </c>
      <c r="F127" s="90">
        <f t="shared" si="75"/>
        <v>12.8</v>
      </c>
      <c r="G127" s="90"/>
      <c r="H127" s="90">
        <v>0</v>
      </c>
      <c r="I127" s="90"/>
      <c r="J127" s="90">
        <v>0</v>
      </c>
      <c r="K127" s="90"/>
      <c r="L127" s="90">
        <v>0</v>
      </c>
      <c r="M127" s="90">
        <f t="shared" si="74"/>
        <v>12.8</v>
      </c>
      <c r="N127" s="107"/>
      <c r="O127" s="107"/>
    </row>
    <row r="128" spans="1:45" ht="50.25" customHeight="1">
      <c r="A128" s="48" t="s">
        <v>232</v>
      </c>
      <c r="B128" s="90">
        <v>32</v>
      </c>
      <c r="C128" s="49">
        <f t="shared" si="72"/>
        <v>-12.8</v>
      </c>
      <c r="D128" s="90">
        <v>19.2</v>
      </c>
      <c r="E128" s="120"/>
      <c r="F128" s="90">
        <f t="shared" si="75"/>
        <v>-12.8</v>
      </c>
      <c r="G128" s="90"/>
      <c r="H128" s="90">
        <v>0</v>
      </c>
      <c r="I128" s="90"/>
      <c r="J128" s="90">
        <v>0</v>
      </c>
      <c r="K128" s="90"/>
      <c r="L128" s="90">
        <v>0</v>
      </c>
      <c r="M128" s="90">
        <f t="shared" si="74"/>
        <v>-12.8</v>
      </c>
      <c r="N128" s="107"/>
      <c r="O128" s="107"/>
    </row>
    <row r="129" spans="1:13" ht="41.25" customHeight="1">
      <c r="A129" s="48" t="s">
        <v>72</v>
      </c>
      <c r="B129" s="90">
        <v>9356.1</v>
      </c>
      <c r="C129" s="49">
        <f t="shared" si="72"/>
        <v>-138.89999999999964</v>
      </c>
      <c r="D129" s="90">
        <v>9217.2000000000007</v>
      </c>
      <c r="E129" s="144" t="s">
        <v>210</v>
      </c>
      <c r="F129" s="90">
        <f t="shared" si="75"/>
        <v>-138.89999999999964</v>
      </c>
      <c r="G129" s="90"/>
      <c r="H129" s="90">
        <v>0</v>
      </c>
      <c r="I129" s="90"/>
      <c r="J129" s="90">
        <v>0</v>
      </c>
      <c r="K129" s="90"/>
      <c r="L129" s="90">
        <v>0</v>
      </c>
      <c r="M129" s="90">
        <f t="shared" si="74"/>
        <v>-138.89999999999964</v>
      </c>
    </row>
    <row r="130" spans="1:13" ht="41.25" customHeight="1">
      <c r="A130" s="48" t="s">
        <v>59</v>
      </c>
      <c r="B130" s="90">
        <v>305.3</v>
      </c>
      <c r="C130" s="49">
        <f t="shared" ref="C130:C137" si="76">D130-B130</f>
        <v>51.300000000000011</v>
      </c>
      <c r="D130" s="90">
        <v>356.6</v>
      </c>
      <c r="E130" s="144"/>
      <c r="F130" s="90">
        <f t="shared" ref="F130:F158" si="77">C130</f>
        <v>51.300000000000011</v>
      </c>
      <c r="G130" s="90"/>
      <c r="H130" s="90">
        <v>0</v>
      </c>
      <c r="I130" s="90"/>
      <c r="J130" s="90">
        <v>0</v>
      </c>
      <c r="K130" s="90"/>
      <c r="L130" s="90">
        <v>0</v>
      </c>
      <c r="M130" s="90">
        <f t="shared" si="74"/>
        <v>51.300000000000011</v>
      </c>
    </row>
    <row r="131" spans="1:13" ht="41.25" customHeight="1">
      <c r="A131" s="48" t="s">
        <v>161</v>
      </c>
      <c r="B131" s="90">
        <v>2825.5</v>
      </c>
      <c r="C131" s="49">
        <f t="shared" si="76"/>
        <v>-59.099999999999909</v>
      </c>
      <c r="D131" s="90">
        <v>2766.4</v>
      </c>
      <c r="E131" s="144"/>
      <c r="F131" s="90">
        <f t="shared" si="77"/>
        <v>-59.099999999999909</v>
      </c>
      <c r="G131" s="90"/>
      <c r="H131" s="90">
        <v>0</v>
      </c>
      <c r="I131" s="90"/>
      <c r="J131" s="90">
        <v>0</v>
      </c>
      <c r="K131" s="90"/>
      <c r="L131" s="90">
        <v>0</v>
      </c>
      <c r="M131" s="90">
        <f t="shared" si="74"/>
        <v>-59.099999999999909</v>
      </c>
    </row>
    <row r="132" spans="1:13" ht="41.25" customHeight="1">
      <c r="A132" s="48" t="s">
        <v>104</v>
      </c>
      <c r="B132" s="90">
        <v>6725.5</v>
      </c>
      <c r="C132" s="49">
        <f t="shared" si="76"/>
        <v>-411.19999999999982</v>
      </c>
      <c r="D132" s="90">
        <v>6314.3</v>
      </c>
      <c r="E132" s="144"/>
      <c r="F132" s="90">
        <f t="shared" si="77"/>
        <v>-411.19999999999982</v>
      </c>
      <c r="G132" s="90"/>
      <c r="H132" s="90">
        <v>0</v>
      </c>
      <c r="I132" s="90"/>
      <c r="J132" s="90">
        <v>0</v>
      </c>
      <c r="K132" s="90"/>
      <c r="L132" s="90">
        <v>0</v>
      </c>
      <c r="M132" s="90">
        <f t="shared" si="74"/>
        <v>-411.19999999999982</v>
      </c>
    </row>
    <row r="133" spans="1:13" ht="41.25" customHeight="1">
      <c r="A133" s="48" t="s">
        <v>73</v>
      </c>
      <c r="B133" s="90">
        <v>6011.8</v>
      </c>
      <c r="C133" s="49">
        <f t="shared" si="76"/>
        <v>-598.80000000000018</v>
      </c>
      <c r="D133" s="90">
        <v>5413</v>
      </c>
      <c r="E133" s="144"/>
      <c r="F133" s="90">
        <f t="shared" si="77"/>
        <v>-598.80000000000018</v>
      </c>
      <c r="G133" s="90"/>
      <c r="H133" s="90">
        <v>0</v>
      </c>
      <c r="I133" s="90"/>
      <c r="J133" s="90">
        <v>0</v>
      </c>
      <c r="K133" s="90"/>
      <c r="L133" s="90">
        <v>0</v>
      </c>
      <c r="M133" s="90">
        <f t="shared" si="74"/>
        <v>-598.80000000000018</v>
      </c>
    </row>
    <row r="134" spans="1:13" ht="49.5" customHeight="1">
      <c r="A134" s="48" t="s">
        <v>74</v>
      </c>
      <c r="B134" s="90">
        <v>8100.8</v>
      </c>
      <c r="C134" s="49">
        <f t="shared" ref="C134" si="78">D134-B134</f>
        <v>-455.10000000000036</v>
      </c>
      <c r="D134" s="90">
        <v>7645.7</v>
      </c>
      <c r="E134" s="144"/>
      <c r="F134" s="90">
        <f t="shared" ref="F134" si="79">C134</f>
        <v>-455.10000000000036</v>
      </c>
      <c r="G134" s="90"/>
      <c r="H134" s="90">
        <v>0</v>
      </c>
      <c r="I134" s="90"/>
      <c r="J134" s="90">
        <v>0</v>
      </c>
      <c r="K134" s="90"/>
      <c r="L134" s="90">
        <v>0</v>
      </c>
      <c r="M134" s="90">
        <f t="shared" si="74"/>
        <v>-455.10000000000036</v>
      </c>
    </row>
    <row r="135" spans="1:13" ht="54" customHeight="1">
      <c r="A135" s="48" t="s">
        <v>105</v>
      </c>
      <c r="B135" s="90">
        <v>148.19999999999999</v>
      </c>
      <c r="C135" s="49">
        <f t="shared" ref="C135" si="80">D135-B135</f>
        <v>-0.29999999999998295</v>
      </c>
      <c r="D135" s="90">
        <v>147.9</v>
      </c>
      <c r="E135" s="144"/>
      <c r="F135" s="90">
        <f t="shared" ref="F135" si="81">C135</f>
        <v>-0.29999999999998295</v>
      </c>
      <c r="G135" s="90"/>
      <c r="H135" s="90">
        <v>0</v>
      </c>
      <c r="I135" s="90"/>
      <c r="J135" s="90">
        <v>0</v>
      </c>
      <c r="K135" s="90"/>
      <c r="L135" s="90">
        <v>0</v>
      </c>
      <c r="M135" s="90">
        <f t="shared" si="74"/>
        <v>-0.29999999999998295</v>
      </c>
    </row>
    <row r="136" spans="1:13" ht="41.25" customHeight="1">
      <c r="A136" s="48" t="s">
        <v>106</v>
      </c>
      <c r="B136" s="90">
        <v>23.8</v>
      </c>
      <c r="C136" s="49">
        <f t="shared" ref="C136" si="82">D136-B136</f>
        <v>0.30000000000000071</v>
      </c>
      <c r="D136" s="90">
        <v>24.1</v>
      </c>
      <c r="E136" s="144"/>
      <c r="F136" s="90">
        <f t="shared" ref="F136" si="83">C136</f>
        <v>0.30000000000000071</v>
      </c>
      <c r="G136" s="90"/>
      <c r="H136" s="90">
        <v>0</v>
      </c>
      <c r="I136" s="90"/>
      <c r="J136" s="90">
        <v>0</v>
      </c>
      <c r="K136" s="90"/>
      <c r="L136" s="90">
        <v>0</v>
      </c>
      <c r="M136" s="90">
        <f t="shared" si="74"/>
        <v>0.30000000000000071</v>
      </c>
    </row>
    <row r="137" spans="1:13" ht="123" customHeight="1">
      <c r="A137" s="109" t="s">
        <v>107</v>
      </c>
      <c r="B137" s="111">
        <v>143.19999999999999</v>
      </c>
      <c r="C137" s="113">
        <f t="shared" si="76"/>
        <v>58.700000000000017</v>
      </c>
      <c r="D137" s="111">
        <v>201.9</v>
      </c>
      <c r="E137" s="141" t="s">
        <v>193</v>
      </c>
      <c r="F137" s="111">
        <f t="shared" si="77"/>
        <v>58.700000000000017</v>
      </c>
      <c r="G137" s="90"/>
      <c r="H137" s="111">
        <v>0</v>
      </c>
      <c r="I137" s="90"/>
      <c r="J137" s="111">
        <v>0</v>
      </c>
      <c r="K137" s="90"/>
      <c r="L137" s="111">
        <f>F137</f>
        <v>58.700000000000017</v>
      </c>
      <c r="M137" s="111">
        <v>0</v>
      </c>
    </row>
    <row r="138" spans="1:13" ht="123" customHeight="1">
      <c r="A138" s="110"/>
      <c r="B138" s="112"/>
      <c r="C138" s="114"/>
      <c r="D138" s="112"/>
      <c r="E138" s="142"/>
      <c r="F138" s="112"/>
      <c r="G138" s="90"/>
      <c r="H138" s="112"/>
      <c r="I138" s="90"/>
      <c r="J138" s="112"/>
      <c r="K138" s="90"/>
      <c r="L138" s="112"/>
      <c r="M138" s="112"/>
    </row>
    <row r="139" spans="1:13" ht="123" customHeight="1">
      <c r="A139" s="109" t="s">
        <v>35</v>
      </c>
      <c r="B139" s="111">
        <v>128.4</v>
      </c>
      <c r="C139" s="113">
        <f>D139-B139</f>
        <v>28</v>
      </c>
      <c r="D139" s="111">
        <v>156.4</v>
      </c>
      <c r="E139" s="142"/>
      <c r="F139" s="111">
        <f>C139</f>
        <v>28</v>
      </c>
      <c r="G139" s="70"/>
      <c r="H139" s="111">
        <v>0</v>
      </c>
      <c r="I139" s="70"/>
      <c r="J139" s="111">
        <v>0</v>
      </c>
      <c r="K139" s="90"/>
      <c r="L139" s="111">
        <f>F139</f>
        <v>28</v>
      </c>
      <c r="M139" s="111">
        <v>0</v>
      </c>
    </row>
    <row r="140" spans="1:13" ht="145.5" customHeight="1">
      <c r="A140" s="110"/>
      <c r="B140" s="112"/>
      <c r="C140" s="114"/>
      <c r="D140" s="112"/>
      <c r="E140" s="142"/>
      <c r="F140" s="112"/>
      <c r="G140" s="68"/>
      <c r="H140" s="112"/>
      <c r="I140" s="68"/>
      <c r="J140" s="112"/>
      <c r="K140" s="68"/>
      <c r="L140" s="112"/>
      <c r="M140" s="112"/>
    </row>
    <row r="141" spans="1:13" ht="146.25" customHeight="1">
      <c r="A141" s="109" t="s">
        <v>75</v>
      </c>
      <c r="B141" s="111">
        <v>1438.1</v>
      </c>
      <c r="C141" s="113">
        <f>D141-B141</f>
        <v>145</v>
      </c>
      <c r="D141" s="111">
        <v>1583.1</v>
      </c>
      <c r="E141" s="142"/>
      <c r="F141" s="111">
        <f>C141</f>
        <v>145</v>
      </c>
      <c r="G141" s="90"/>
      <c r="H141" s="111">
        <v>0</v>
      </c>
      <c r="I141" s="90"/>
      <c r="J141" s="111">
        <v>0</v>
      </c>
      <c r="K141" s="90"/>
      <c r="L141" s="111">
        <f>F141</f>
        <v>145</v>
      </c>
      <c r="M141" s="111">
        <v>0</v>
      </c>
    </row>
    <row r="142" spans="1:13" ht="135.75" customHeight="1">
      <c r="A142" s="110"/>
      <c r="B142" s="112"/>
      <c r="C142" s="114"/>
      <c r="D142" s="112"/>
      <c r="E142" s="143"/>
      <c r="F142" s="112"/>
      <c r="G142" s="90"/>
      <c r="H142" s="112"/>
      <c r="I142" s="90"/>
      <c r="J142" s="112"/>
      <c r="K142" s="90"/>
      <c r="L142" s="112"/>
      <c r="M142" s="112"/>
    </row>
    <row r="143" spans="1:13" ht="162" customHeight="1">
      <c r="A143" s="109" t="s">
        <v>108</v>
      </c>
      <c r="B143" s="111">
        <v>0</v>
      </c>
      <c r="C143" s="113">
        <f t="shared" ref="C143:C151" si="84">D143-B143</f>
        <v>14.5</v>
      </c>
      <c r="D143" s="111">
        <v>14.5</v>
      </c>
      <c r="E143" s="115" t="s">
        <v>265</v>
      </c>
      <c r="F143" s="111">
        <f t="shared" ref="F143:F150" si="85">C143</f>
        <v>14.5</v>
      </c>
      <c r="G143" s="90"/>
      <c r="H143" s="111">
        <v>0</v>
      </c>
      <c r="I143" s="90"/>
      <c r="J143" s="111">
        <v>0</v>
      </c>
      <c r="K143" s="90"/>
      <c r="L143" s="111">
        <v>0</v>
      </c>
      <c r="M143" s="111">
        <f>F143</f>
        <v>14.5</v>
      </c>
    </row>
    <row r="144" spans="1:13" ht="174" customHeight="1">
      <c r="A144" s="110"/>
      <c r="B144" s="112"/>
      <c r="C144" s="114"/>
      <c r="D144" s="112"/>
      <c r="E144" s="116"/>
      <c r="F144" s="112"/>
      <c r="G144" s="90"/>
      <c r="H144" s="112"/>
      <c r="I144" s="90"/>
      <c r="J144" s="112"/>
      <c r="K144" s="90"/>
      <c r="L144" s="112"/>
      <c r="M144" s="112"/>
    </row>
    <row r="145" spans="1:45" ht="159" customHeight="1">
      <c r="A145" s="109" t="s">
        <v>109</v>
      </c>
      <c r="B145" s="111">
        <v>0</v>
      </c>
      <c r="C145" s="113">
        <f t="shared" ref="C145:C150" si="86">D145-B145</f>
        <v>1.9</v>
      </c>
      <c r="D145" s="111">
        <v>1.9</v>
      </c>
      <c r="E145" s="116"/>
      <c r="F145" s="111">
        <f t="shared" si="85"/>
        <v>1.9</v>
      </c>
      <c r="G145" s="90"/>
      <c r="H145" s="111">
        <v>0</v>
      </c>
      <c r="I145" s="90"/>
      <c r="J145" s="111">
        <v>0</v>
      </c>
      <c r="K145" s="90"/>
      <c r="L145" s="111">
        <v>0</v>
      </c>
      <c r="M145" s="111">
        <f>F145</f>
        <v>1.9</v>
      </c>
    </row>
    <row r="146" spans="1:45" ht="219.75" customHeight="1">
      <c r="A146" s="110"/>
      <c r="B146" s="112"/>
      <c r="C146" s="114"/>
      <c r="D146" s="112"/>
      <c r="E146" s="116"/>
      <c r="F146" s="112"/>
      <c r="G146" s="90"/>
      <c r="H146" s="112"/>
      <c r="I146" s="90"/>
      <c r="J146" s="112"/>
      <c r="K146" s="90"/>
      <c r="L146" s="112"/>
      <c r="M146" s="112"/>
    </row>
    <row r="147" spans="1:45" ht="123" customHeight="1">
      <c r="A147" s="109" t="s">
        <v>110</v>
      </c>
      <c r="B147" s="111">
        <v>15.8</v>
      </c>
      <c r="C147" s="113">
        <f t="shared" si="86"/>
        <v>865</v>
      </c>
      <c r="D147" s="111">
        <v>880.8</v>
      </c>
      <c r="E147" s="116"/>
      <c r="F147" s="111">
        <f t="shared" si="85"/>
        <v>865</v>
      </c>
      <c r="G147" s="90"/>
      <c r="H147" s="111">
        <v>0</v>
      </c>
      <c r="I147" s="90"/>
      <c r="J147" s="111">
        <v>0</v>
      </c>
      <c r="K147" s="90"/>
      <c r="L147" s="111">
        <v>0</v>
      </c>
      <c r="M147" s="111">
        <f>F147</f>
        <v>865</v>
      </c>
    </row>
    <row r="148" spans="1:45" ht="154.5" customHeight="1">
      <c r="A148" s="110"/>
      <c r="B148" s="112"/>
      <c r="C148" s="114"/>
      <c r="D148" s="112"/>
      <c r="E148" s="117"/>
      <c r="F148" s="112"/>
      <c r="G148" s="90"/>
      <c r="H148" s="112"/>
      <c r="I148" s="90"/>
      <c r="J148" s="112"/>
      <c r="K148" s="90"/>
      <c r="L148" s="112"/>
      <c r="M148" s="112"/>
    </row>
    <row r="149" spans="1:45" ht="49.5">
      <c r="A149" s="48" t="s">
        <v>162</v>
      </c>
      <c r="B149" s="90">
        <v>1247.4000000000001</v>
      </c>
      <c r="C149" s="49">
        <v>1.5</v>
      </c>
      <c r="D149" s="90">
        <v>1249</v>
      </c>
      <c r="E149" s="106" t="s">
        <v>195</v>
      </c>
      <c r="F149" s="90">
        <f>C149</f>
        <v>1.5</v>
      </c>
      <c r="G149" s="90"/>
      <c r="H149" s="90">
        <v>0</v>
      </c>
      <c r="I149" s="90"/>
      <c r="J149" s="90">
        <f>F149</f>
        <v>1.5</v>
      </c>
      <c r="K149" s="90"/>
      <c r="L149" s="90">
        <v>0</v>
      </c>
      <c r="M149" s="90">
        <v>0</v>
      </c>
    </row>
    <row r="150" spans="1:45" ht="82.5">
      <c r="A150" s="48" t="s">
        <v>111</v>
      </c>
      <c r="B150" s="90">
        <v>335.7</v>
      </c>
      <c r="C150" s="49">
        <f t="shared" si="86"/>
        <v>-76.199999999999989</v>
      </c>
      <c r="D150" s="90">
        <v>259.5</v>
      </c>
      <c r="E150" s="106" t="s">
        <v>194</v>
      </c>
      <c r="F150" s="90">
        <f t="shared" si="85"/>
        <v>-76.199999999999989</v>
      </c>
      <c r="G150" s="90"/>
      <c r="H150" s="90">
        <v>0</v>
      </c>
      <c r="I150" s="90"/>
      <c r="J150" s="90">
        <v>0</v>
      </c>
      <c r="K150" s="90"/>
      <c r="L150" s="90">
        <v>0</v>
      </c>
      <c r="M150" s="90">
        <f>F150</f>
        <v>-76.199999999999989</v>
      </c>
    </row>
    <row r="151" spans="1:45" ht="125.25" customHeight="1">
      <c r="A151" s="48" t="s">
        <v>76</v>
      </c>
      <c r="B151" s="90">
        <v>727.5</v>
      </c>
      <c r="C151" s="49">
        <f t="shared" si="84"/>
        <v>-85.600000000000023</v>
      </c>
      <c r="D151" s="90">
        <v>641.9</v>
      </c>
      <c r="E151" s="93" t="s">
        <v>188</v>
      </c>
      <c r="F151" s="90">
        <f t="shared" ref="F151" si="87">C151</f>
        <v>-85.600000000000023</v>
      </c>
      <c r="G151" s="90"/>
      <c r="H151" s="90">
        <v>0</v>
      </c>
      <c r="I151" s="90"/>
      <c r="J151" s="90">
        <v>-51.4</v>
      </c>
      <c r="K151" s="90"/>
      <c r="L151" s="90">
        <v>0</v>
      </c>
      <c r="M151" s="90">
        <f>F151-J151</f>
        <v>-34.200000000000024</v>
      </c>
    </row>
    <row r="152" spans="1:45" ht="74.25" customHeight="1">
      <c r="A152" s="48" t="s">
        <v>163</v>
      </c>
      <c r="B152" s="90">
        <v>1556</v>
      </c>
      <c r="C152" s="49">
        <f>D152-B152</f>
        <v>91.700000000000045</v>
      </c>
      <c r="D152" s="90">
        <v>1647.7</v>
      </c>
      <c r="E152" s="118" t="s">
        <v>192</v>
      </c>
      <c r="F152" s="90">
        <f t="shared" si="77"/>
        <v>91.700000000000045</v>
      </c>
      <c r="G152" s="90"/>
      <c r="H152" s="90">
        <v>0</v>
      </c>
      <c r="I152" s="90"/>
      <c r="J152" s="90">
        <v>0</v>
      </c>
      <c r="K152" s="90"/>
      <c r="L152" s="90">
        <v>0</v>
      </c>
      <c r="M152" s="90">
        <f>F152</f>
        <v>91.700000000000045</v>
      </c>
    </row>
    <row r="153" spans="1:45" ht="74.25" customHeight="1">
      <c r="A153" s="48" t="s">
        <v>112</v>
      </c>
      <c r="B153" s="90">
        <v>165</v>
      </c>
      <c r="C153" s="49">
        <f>D153-B153</f>
        <v>-57</v>
      </c>
      <c r="D153" s="90">
        <v>108</v>
      </c>
      <c r="E153" s="119"/>
      <c r="F153" s="90">
        <f t="shared" si="77"/>
        <v>-57</v>
      </c>
      <c r="G153" s="90"/>
      <c r="H153" s="90">
        <v>0</v>
      </c>
      <c r="I153" s="90"/>
      <c r="J153" s="90">
        <v>0</v>
      </c>
      <c r="K153" s="90"/>
      <c r="L153" s="90">
        <v>0</v>
      </c>
      <c r="M153" s="90">
        <f>F153</f>
        <v>-57</v>
      </c>
    </row>
    <row r="154" spans="1:45" ht="74.25" customHeight="1">
      <c r="A154" s="48" t="s">
        <v>113</v>
      </c>
      <c r="B154" s="90">
        <v>600</v>
      </c>
      <c r="C154" s="49">
        <f>D154-B154</f>
        <v>144.20000000000005</v>
      </c>
      <c r="D154" s="90">
        <v>744.2</v>
      </c>
      <c r="E154" s="119"/>
      <c r="F154" s="90">
        <f t="shared" si="77"/>
        <v>144.20000000000005</v>
      </c>
      <c r="G154" s="90"/>
      <c r="H154" s="90">
        <v>0</v>
      </c>
      <c r="I154" s="90"/>
      <c r="J154" s="90">
        <v>0</v>
      </c>
      <c r="K154" s="90"/>
      <c r="L154" s="90">
        <v>0</v>
      </c>
      <c r="M154" s="90">
        <f>F154</f>
        <v>144.20000000000005</v>
      </c>
    </row>
    <row r="155" spans="1:45" ht="74.25" customHeight="1">
      <c r="A155" s="48" t="s">
        <v>164</v>
      </c>
      <c r="B155" s="90">
        <v>30</v>
      </c>
      <c r="C155" s="49">
        <f>D155-B155</f>
        <v>5</v>
      </c>
      <c r="D155" s="90">
        <v>35</v>
      </c>
      <c r="E155" s="120"/>
      <c r="F155" s="90">
        <f t="shared" ref="F155" si="88">C155</f>
        <v>5</v>
      </c>
      <c r="G155" s="90"/>
      <c r="H155" s="90">
        <v>0</v>
      </c>
      <c r="I155" s="90"/>
      <c r="J155" s="90">
        <v>0</v>
      </c>
      <c r="K155" s="90"/>
      <c r="L155" s="90">
        <v>0</v>
      </c>
      <c r="M155" s="90">
        <f>F155</f>
        <v>5</v>
      </c>
    </row>
    <row r="156" spans="1:45" ht="96.75" customHeight="1">
      <c r="A156" s="48" t="s">
        <v>189</v>
      </c>
      <c r="B156" s="90">
        <v>1722.5</v>
      </c>
      <c r="C156" s="49">
        <f>D156-B156</f>
        <v>-311.59999999999991</v>
      </c>
      <c r="D156" s="90">
        <v>1410.9</v>
      </c>
      <c r="E156" s="93" t="s">
        <v>190</v>
      </c>
      <c r="F156" s="90">
        <f t="shared" ref="F156" si="89">C156</f>
        <v>-311.59999999999991</v>
      </c>
      <c r="G156" s="90"/>
      <c r="H156" s="90">
        <v>0</v>
      </c>
      <c r="I156" s="90"/>
      <c r="J156" s="90">
        <f>F156-M156</f>
        <v>-293.49999999999989</v>
      </c>
      <c r="K156" s="90"/>
      <c r="L156" s="90">
        <v>0</v>
      </c>
      <c r="M156" s="90">
        <v>-18.100000000000001</v>
      </c>
    </row>
    <row r="157" spans="1:45" s="16" customFormat="1" ht="283.5" customHeight="1">
      <c r="A157" s="48" t="s">
        <v>37</v>
      </c>
      <c r="B157" s="90">
        <v>605</v>
      </c>
      <c r="C157" s="49">
        <f t="shared" ref="C157" si="90">D157-B157</f>
        <v>305</v>
      </c>
      <c r="D157" s="100">
        <v>910</v>
      </c>
      <c r="E157" s="108" t="s">
        <v>267</v>
      </c>
      <c r="F157" s="90">
        <f>C157</f>
        <v>305</v>
      </c>
      <c r="G157" s="90"/>
      <c r="H157" s="90">
        <v>0</v>
      </c>
      <c r="I157" s="90"/>
      <c r="J157" s="90">
        <v>0</v>
      </c>
      <c r="K157" s="90"/>
      <c r="L157" s="90">
        <f t="shared" ref="L157" si="91">F157</f>
        <v>305</v>
      </c>
      <c r="M157" s="90">
        <v>0</v>
      </c>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row>
    <row r="158" spans="1:45" ht="64.5" customHeight="1">
      <c r="A158" s="60" t="s">
        <v>18</v>
      </c>
      <c r="B158" s="47">
        <v>105501.9</v>
      </c>
      <c r="C158" s="47">
        <f>D158-B158</f>
        <v>-1937.3999999999942</v>
      </c>
      <c r="D158" s="47">
        <v>103564.5</v>
      </c>
      <c r="E158" s="79"/>
      <c r="F158" s="51">
        <f t="shared" si="77"/>
        <v>-1937.3999999999942</v>
      </c>
      <c r="G158" s="50">
        <f>SUM(G130:G151)</f>
        <v>0</v>
      </c>
      <c r="H158" s="50">
        <f>SUM(H118:H157)</f>
        <v>0</v>
      </c>
      <c r="I158" s="50">
        <f t="shared" ref="I158:L158" si="92">SUM(I118:I157)</f>
        <v>0</v>
      </c>
      <c r="J158" s="50">
        <f t="shared" si="92"/>
        <v>-343.39999999999986</v>
      </c>
      <c r="K158" s="50">
        <f t="shared" si="92"/>
        <v>0</v>
      </c>
      <c r="L158" s="50">
        <f t="shared" si="92"/>
        <v>575.6</v>
      </c>
      <c r="M158" s="50">
        <f>SUM(M118:M157)-0.3</f>
        <v>-2169.5999999999954</v>
      </c>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row>
    <row r="159" spans="1:45" ht="15.75">
      <c r="A159" s="140" t="s">
        <v>16</v>
      </c>
      <c r="B159" s="140"/>
      <c r="C159" s="140"/>
      <c r="D159" s="140"/>
      <c r="E159" s="140"/>
      <c r="F159" s="140"/>
      <c r="G159" s="140"/>
      <c r="H159" s="140"/>
      <c r="I159" s="140"/>
      <c r="J159" s="140"/>
      <c r="K159" s="140"/>
      <c r="L159" s="140"/>
      <c r="M159" s="140"/>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row>
    <row r="160" spans="1:45" ht="21.75" customHeight="1">
      <c r="A160" s="121" t="s">
        <v>0</v>
      </c>
      <c r="B160" s="133" t="s">
        <v>79</v>
      </c>
      <c r="C160" s="121" t="s">
        <v>1</v>
      </c>
      <c r="D160" s="133" t="s">
        <v>100</v>
      </c>
      <c r="E160" s="129" t="s">
        <v>2</v>
      </c>
      <c r="F160" s="129" t="s">
        <v>4</v>
      </c>
      <c r="G160" s="129"/>
      <c r="H160" s="129"/>
      <c r="I160" s="129"/>
      <c r="J160" s="129"/>
      <c r="K160" s="129"/>
      <c r="L160" s="129"/>
      <c r="M160" s="129"/>
    </row>
    <row r="161" spans="1:45" ht="78.75" customHeight="1">
      <c r="A161" s="121"/>
      <c r="B161" s="133"/>
      <c r="C161" s="121"/>
      <c r="D161" s="133"/>
      <c r="E161" s="129"/>
      <c r="F161" s="61" t="s">
        <v>3</v>
      </c>
      <c r="G161" s="61" t="s">
        <v>29</v>
      </c>
      <c r="H161" s="52" t="s">
        <v>24</v>
      </c>
      <c r="I161" s="61" t="s">
        <v>31</v>
      </c>
      <c r="J161" s="61" t="s">
        <v>22</v>
      </c>
      <c r="K161" s="62" t="s">
        <v>24</v>
      </c>
      <c r="L161" s="67" t="s">
        <v>23</v>
      </c>
      <c r="M161" s="6" t="s">
        <v>5</v>
      </c>
    </row>
    <row r="162" spans="1:45" s="8" customFormat="1" ht="75.75" customHeight="1">
      <c r="A162" s="48" t="s">
        <v>94</v>
      </c>
      <c r="B162" s="85">
        <v>1861.5</v>
      </c>
      <c r="C162" s="49">
        <f t="shared" ref="C162:C167" si="93">D162-B162</f>
        <v>-190.90000000000009</v>
      </c>
      <c r="D162" s="85">
        <v>1670.6</v>
      </c>
      <c r="E162" s="118" t="s">
        <v>268</v>
      </c>
      <c r="F162" s="85">
        <f>C162</f>
        <v>-190.90000000000009</v>
      </c>
      <c r="G162" s="55">
        <v>0</v>
      </c>
      <c r="H162" s="55">
        <v>0</v>
      </c>
      <c r="I162" s="86"/>
      <c r="J162" s="85">
        <v>0</v>
      </c>
      <c r="K162" s="85"/>
      <c r="L162" s="85">
        <v>0</v>
      </c>
      <c r="M162" s="55">
        <f>F162</f>
        <v>-190.90000000000009</v>
      </c>
    </row>
    <row r="163" spans="1:45" s="8" customFormat="1" ht="75.75" customHeight="1">
      <c r="A163" s="48" t="s">
        <v>101</v>
      </c>
      <c r="B163" s="90">
        <v>59.4</v>
      </c>
      <c r="C163" s="49">
        <f t="shared" si="93"/>
        <v>25.9</v>
      </c>
      <c r="D163" s="90">
        <v>85.3</v>
      </c>
      <c r="E163" s="119"/>
      <c r="F163" s="90">
        <f>C163</f>
        <v>25.9</v>
      </c>
      <c r="G163" s="55">
        <v>0</v>
      </c>
      <c r="H163" s="55">
        <v>0</v>
      </c>
      <c r="I163" s="86"/>
      <c r="J163" s="90">
        <v>0</v>
      </c>
      <c r="K163" s="90"/>
      <c r="L163" s="90">
        <v>0</v>
      </c>
      <c r="M163" s="55">
        <f>F163</f>
        <v>25.9</v>
      </c>
    </row>
    <row r="164" spans="1:45" s="8" customFormat="1" ht="75.75" customHeight="1">
      <c r="A164" s="48" t="s">
        <v>96</v>
      </c>
      <c r="B164" s="85">
        <v>923</v>
      </c>
      <c r="C164" s="49">
        <f t="shared" si="93"/>
        <v>-331.4</v>
      </c>
      <c r="D164" s="85">
        <v>591.6</v>
      </c>
      <c r="E164" s="119"/>
      <c r="F164" s="85">
        <f>C164</f>
        <v>-331.4</v>
      </c>
      <c r="G164" s="55">
        <v>0</v>
      </c>
      <c r="H164" s="55">
        <v>0</v>
      </c>
      <c r="I164" s="86"/>
      <c r="J164" s="85">
        <v>0</v>
      </c>
      <c r="K164" s="85"/>
      <c r="L164" s="85">
        <v>0</v>
      </c>
      <c r="M164" s="55">
        <f>F164</f>
        <v>-331.4</v>
      </c>
    </row>
    <row r="165" spans="1:45" s="8" customFormat="1" ht="75.75" customHeight="1">
      <c r="A165" s="48" t="s">
        <v>95</v>
      </c>
      <c r="B165" s="85">
        <v>562.20000000000005</v>
      </c>
      <c r="C165" s="49">
        <f t="shared" si="93"/>
        <v>-57.700000000000045</v>
      </c>
      <c r="D165" s="85">
        <v>504.5</v>
      </c>
      <c r="E165" s="119"/>
      <c r="F165" s="85">
        <f t="shared" ref="F165" si="94">C165</f>
        <v>-57.700000000000045</v>
      </c>
      <c r="G165" s="55">
        <v>0</v>
      </c>
      <c r="H165" s="55">
        <v>0</v>
      </c>
      <c r="I165" s="86"/>
      <c r="J165" s="85">
        <v>0</v>
      </c>
      <c r="K165" s="85"/>
      <c r="L165" s="85">
        <v>0</v>
      </c>
      <c r="M165" s="55">
        <f>F165</f>
        <v>-57.700000000000045</v>
      </c>
    </row>
    <row r="166" spans="1:45" s="8" customFormat="1" ht="75.75" customHeight="1">
      <c r="A166" s="48" t="s">
        <v>97</v>
      </c>
      <c r="B166" s="85">
        <v>255.8</v>
      </c>
      <c r="C166" s="49">
        <f t="shared" si="93"/>
        <v>118.59999999999997</v>
      </c>
      <c r="D166" s="85">
        <v>374.4</v>
      </c>
      <c r="E166" s="120"/>
      <c r="F166" s="85">
        <f t="shared" ref="F166" si="95">C166</f>
        <v>118.59999999999997</v>
      </c>
      <c r="G166" s="55">
        <v>0</v>
      </c>
      <c r="H166" s="55">
        <v>0</v>
      </c>
      <c r="I166" s="86"/>
      <c r="J166" s="85">
        <v>0</v>
      </c>
      <c r="K166" s="85"/>
      <c r="L166" s="85">
        <v>0</v>
      </c>
      <c r="M166" s="55">
        <f>F166</f>
        <v>118.59999999999997</v>
      </c>
    </row>
    <row r="167" spans="1:45" ht="83.25" customHeight="1">
      <c r="A167" s="27" t="s">
        <v>17</v>
      </c>
      <c r="B167" s="47">
        <v>5218.3999999999996</v>
      </c>
      <c r="C167" s="47">
        <f t="shared" si="93"/>
        <v>-435.39999999999964</v>
      </c>
      <c r="D167" s="47">
        <v>4783</v>
      </c>
      <c r="E167" s="50"/>
      <c r="F167" s="51">
        <f>C167</f>
        <v>-435.39999999999964</v>
      </c>
      <c r="G167" s="50">
        <f t="shared" ref="G167" si="96">SUM(G162:G165)</f>
        <v>0</v>
      </c>
      <c r="H167" s="50">
        <f>SUM(H162:H166)</f>
        <v>0</v>
      </c>
      <c r="I167" s="50">
        <f t="shared" ref="I167:L167" si="97">SUM(I162:I166)</f>
        <v>0</v>
      </c>
      <c r="J167" s="50">
        <f t="shared" si="97"/>
        <v>0</v>
      </c>
      <c r="K167" s="50">
        <f t="shared" si="97"/>
        <v>0</v>
      </c>
      <c r="L167" s="50">
        <f t="shared" si="97"/>
        <v>0</v>
      </c>
      <c r="M167" s="50">
        <v>-435.4</v>
      </c>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row>
    <row r="168" spans="1:45" s="12" customFormat="1" ht="18.75" customHeight="1">
      <c r="A168" s="134" t="s">
        <v>19</v>
      </c>
      <c r="B168" s="134"/>
      <c r="C168" s="134"/>
      <c r="D168" s="134"/>
      <c r="E168" s="134"/>
      <c r="F168" s="134"/>
      <c r="G168" s="134"/>
      <c r="H168" s="134"/>
      <c r="I168" s="134"/>
      <c r="J168" s="134"/>
      <c r="K168" s="134"/>
      <c r="L168" s="134"/>
      <c r="M168" s="134"/>
    </row>
    <row r="169" spans="1:45" ht="21.75" customHeight="1">
      <c r="A169" s="121" t="s">
        <v>0</v>
      </c>
      <c r="B169" s="133" t="s">
        <v>79</v>
      </c>
      <c r="C169" s="121" t="s">
        <v>1</v>
      </c>
      <c r="D169" s="133" t="s">
        <v>100</v>
      </c>
      <c r="E169" s="129" t="s">
        <v>2</v>
      </c>
      <c r="F169" s="129" t="s">
        <v>4</v>
      </c>
      <c r="G169" s="129"/>
      <c r="H169" s="129"/>
      <c r="I169" s="129"/>
      <c r="J169" s="129"/>
      <c r="K169" s="129"/>
      <c r="L169" s="129"/>
      <c r="M169" s="129"/>
    </row>
    <row r="170" spans="1:45" ht="78.75" customHeight="1">
      <c r="A170" s="121"/>
      <c r="B170" s="133"/>
      <c r="C170" s="121"/>
      <c r="D170" s="133"/>
      <c r="E170" s="129"/>
      <c r="F170" s="61" t="s">
        <v>3</v>
      </c>
      <c r="G170" s="61" t="s">
        <v>29</v>
      </c>
      <c r="H170" s="52" t="s">
        <v>24</v>
      </c>
      <c r="I170" s="61" t="s">
        <v>31</v>
      </c>
      <c r="J170" s="61" t="s">
        <v>22</v>
      </c>
      <c r="K170" s="62" t="s">
        <v>24</v>
      </c>
      <c r="L170" s="67" t="s">
        <v>23</v>
      </c>
      <c r="M170" s="6" t="s">
        <v>5</v>
      </c>
    </row>
    <row r="171" spans="1:45" ht="46.5" customHeight="1">
      <c r="A171" s="48" t="s">
        <v>157</v>
      </c>
      <c r="B171" s="74">
        <v>1412.9</v>
      </c>
      <c r="C171" s="49">
        <f t="shared" ref="C171:C172" si="98">D171-B171</f>
        <v>4.7999999999999545</v>
      </c>
      <c r="D171" s="74">
        <v>1417.7</v>
      </c>
      <c r="E171" s="118" t="s">
        <v>186</v>
      </c>
      <c r="F171" s="90">
        <f t="shared" ref="F171:F172" si="99">C171</f>
        <v>4.7999999999999545</v>
      </c>
      <c r="G171" s="55"/>
      <c r="H171" s="55">
        <v>0</v>
      </c>
      <c r="I171" s="86"/>
      <c r="J171" s="90">
        <v>0</v>
      </c>
      <c r="K171" s="90"/>
      <c r="L171" s="90">
        <v>0</v>
      </c>
      <c r="M171" s="55">
        <f t="shared" ref="M171:M172" si="100">F171</f>
        <v>4.7999999999999545</v>
      </c>
    </row>
    <row r="172" spans="1:45" ht="46.5" customHeight="1">
      <c r="A172" s="48" t="s">
        <v>158</v>
      </c>
      <c r="B172" s="74">
        <v>426.7</v>
      </c>
      <c r="C172" s="49">
        <f t="shared" si="98"/>
        <v>1.4000000000000341</v>
      </c>
      <c r="D172" s="74">
        <v>428.1</v>
      </c>
      <c r="E172" s="120"/>
      <c r="F172" s="90">
        <f t="shared" si="99"/>
        <v>1.4000000000000341</v>
      </c>
      <c r="G172" s="55"/>
      <c r="H172" s="55">
        <v>0</v>
      </c>
      <c r="I172" s="86"/>
      <c r="J172" s="90">
        <v>0</v>
      </c>
      <c r="K172" s="90"/>
      <c r="L172" s="90">
        <v>0</v>
      </c>
      <c r="M172" s="55">
        <f t="shared" si="100"/>
        <v>1.4000000000000341</v>
      </c>
    </row>
    <row r="173" spans="1:45" s="8" customFormat="1" ht="45" customHeight="1">
      <c r="A173" s="48" t="s">
        <v>60</v>
      </c>
      <c r="B173" s="90">
        <v>35.5</v>
      </c>
      <c r="C173" s="49">
        <f>D173-B173</f>
        <v>18.299999999999997</v>
      </c>
      <c r="D173" s="85">
        <v>53.8</v>
      </c>
      <c r="E173" s="118" t="s">
        <v>187</v>
      </c>
      <c r="F173" s="90">
        <f>C173</f>
        <v>18.299999999999997</v>
      </c>
      <c r="G173" s="55">
        <v>0</v>
      </c>
      <c r="H173" s="55">
        <v>0</v>
      </c>
      <c r="I173" s="86"/>
      <c r="J173" s="90">
        <v>0</v>
      </c>
      <c r="K173" s="90"/>
      <c r="L173" s="90">
        <v>30.2</v>
      </c>
      <c r="M173" s="55">
        <v>-11.8</v>
      </c>
    </row>
    <row r="174" spans="1:45" s="8" customFormat="1" ht="45" customHeight="1">
      <c r="A174" s="48" t="s">
        <v>77</v>
      </c>
      <c r="B174" s="90">
        <v>322.89999999999998</v>
      </c>
      <c r="C174" s="49">
        <f>D174-B174</f>
        <v>10.300000000000011</v>
      </c>
      <c r="D174" s="90">
        <v>333.2</v>
      </c>
      <c r="E174" s="119"/>
      <c r="F174" s="90">
        <f>C174</f>
        <v>10.300000000000011</v>
      </c>
      <c r="G174" s="55"/>
      <c r="H174" s="55">
        <v>0</v>
      </c>
      <c r="I174" s="86"/>
      <c r="J174" s="90">
        <v>0</v>
      </c>
      <c r="K174" s="90"/>
      <c r="L174" s="90">
        <v>0</v>
      </c>
      <c r="M174" s="55">
        <f>F174</f>
        <v>10.300000000000011</v>
      </c>
    </row>
    <row r="175" spans="1:45" s="8" customFormat="1" ht="45" customHeight="1">
      <c r="A175" s="48" t="s">
        <v>98</v>
      </c>
      <c r="B175" s="90">
        <v>0</v>
      </c>
      <c r="C175" s="49">
        <f>D175-B175</f>
        <v>3</v>
      </c>
      <c r="D175" s="90">
        <v>3</v>
      </c>
      <c r="E175" s="119"/>
      <c r="F175" s="90">
        <f>C175</f>
        <v>3</v>
      </c>
      <c r="G175" s="55"/>
      <c r="H175" s="55">
        <v>0</v>
      </c>
      <c r="I175" s="86"/>
      <c r="J175" s="90">
        <v>0</v>
      </c>
      <c r="K175" s="90"/>
      <c r="L175" s="90">
        <v>0</v>
      </c>
      <c r="M175" s="55">
        <f t="shared" ref="M175" si="101">F175</f>
        <v>3</v>
      </c>
    </row>
    <row r="176" spans="1:45" s="8" customFormat="1" ht="45" customHeight="1">
      <c r="A176" s="48" t="s">
        <v>99</v>
      </c>
      <c r="B176" s="90">
        <v>8.5</v>
      </c>
      <c r="C176" s="49">
        <f>D176-B176</f>
        <v>-1.5</v>
      </c>
      <c r="D176" s="90">
        <v>7</v>
      </c>
      <c r="E176" s="120"/>
      <c r="F176" s="90">
        <f>C176</f>
        <v>-1.5</v>
      </c>
      <c r="G176" s="55"/>
      <c r="H176" s="55">
        <v>0</v>
      </c>
      <c r="I176" s="86"/>
      <c r="J176" s="90">
        <v>0</v>
      </c>
      <c r="K176" s="90"/>
      <c r="L176" s="90">
        <v>0</v>
      </c>
      <c r="M176" s="55">
        <f>F176</f>
        <v>-1.5</v>
      </c>
    </row>
    <row r="177" spans="1:13" ht="77.25" customHeight="1">
      <c r="A177" s="64" t="s">
        <v>20</v>
      </c>
      <c r="B177" s="47">
        <v>4726.2</v>
      </c>
      <c r="C177" s="47">
        <f>D177-B177</f>
        <v>36.400000000000546</v>
      </c>
      <c r="D177" s="47">
        <v>4762.6000000000004</v>
      </c>
      <c r="E177" s="80"/>
      <c r="F177" s="51">
        <f>C177</f>
        <v>36.400000000000546</v>
      </c>
      <c r="G177" s="50">
        <f t="shared" ref="G177" si="102">SUM(G173:G175)</f>
        <v>0</v>
      </c>
      <c r="H177" s="50">
        <f>SUM(H171:H176)</f>
        <v>0</v>
      </c>
      <c r="I177" s="50">
        <f t="shared" ref="I177:M177" si="103">SUM(I171:I176)</f>
        <v>0</v>
      </c>
      <c r="J177" s="50">
        <f t="shared" si="103"/>
        <v>0</v>
      </c>
      <c r="K177" s="50">
        <f t="shared" si="103"/>
        <v>0</v>
      </c>
      <c r="L177" s="50">
        <f t="shared" si="103"/>
        <v>30.2</v>
      </c>
      <c r="M177" s="50">
        <f t="shared" si="103"/>
        <v>6.1999999999999993</v>
      </c>
    </row>
    <row r="178" spans="1:13" ht="28.5" customHeight="1">
      <c r="A178" s="145"/>
      <c r="B178" s="145"/>
      <c r="C178" s="145"/>
      <c r="D178" s="145"/>
      <c r="E178" s="145"/>
      <c r="F178" s="145"/>
      <c r="G178" s="145"/>
      <c r="H178" s="145"/>
      <c r="I178" s="145"/>
      <c r="J178" s="145"/>
      <c r="K178" s="145"/>
      <c r="L178" s="145"/>
      <c r="M178" s="145"/>
    </row>
    <row r="179" spans="1:13" ht="21.75" customHeight="1">
      <c r="A179" s="121" t="s">
        <v>0</v>
      </c>
      <c r="B179" s="133" t="s">
        <v>79</v>
      </c>
      <c r="C179" s="121" t="s">
        <v>1</v>
      </c>
      <c r="D179" s="133" t="s">
        <v>80</v>
      </c>
      <c r="E179" s="129" t="s">
        <v>2</v>
      </c>
      <c r="F179" s="129" t="s">
        <v>4</v>
      </c>
      <c r="G179" s="129"/>
      <c r="H179" s="129"/>
      <c r="I179" s="129"/>
      <c r="J179" s="129"/>
      <c r="K179" s="129"/>
      <c r="L179" s="129"/>
      <c r="M179" s="129"/>
    </row>
    <row r="180" spans="1:13" ht="78.75" customHeight="1">
      <c r="A180" s="121"/>
      <c r="B180" s="133"/>
      <c r="C180" s="121"/>
      <c r="D180" s="133"/>
      <c r="E180" s="129"/>
      <c r="F180" s="61" t="s">
        <v>3</v>
      </c>
      <c r="G180" s="61" t="s">
        <v>29</v>
      </c>
      <c r="H180" s="52" t="s">
        <v>24</v>
      </c>
      <c r="I180" s="61" t="s">
        <v>31</v>
      </c>
      <c r="J180" s="61" t="s">
        <v>22</v>
      </c>
      <c r="K180" s="62" t="s">
        <v>24</v>
      </c>
      <c r="L180" s="67" t="s">
        <v>23</v>
      </c>
      <c r="M180" s="6" t="s">
        <v>5</v>
      </c>
    </row>
    <row r="181" spans="1:13" ht="36.75" customHeight="1">
      <c r="A181" s="18" t="s">
        <v>6</v>
      </c>
      <c r="B181" s="47">
        <v>1574456.2</v>
      </c>
      <c r="C181" s="47">
        <f>D181-B181</f>
        <v>-12376.09999999986</v>
      </c>
      <c r="D181" s="47">
        <v>1562080.1</v>
      </c>
      <c r="E181" s="47"/>
      <c r="F181" s="66">
        <f>C181</f>
        <v>-12376.09999999986</v>
      </c>
      <c r="G181" s="47">
        <f>G167+G158+G114+G75+G61+G177</f>
        <v>0</v>
      </c>
      <c r="H181" s="47">
        <f>H167+H158+H114+H75+H61+H177</f>
        <v>2087.1</v>
      </c>
      <c r="I181" s="47">
        <f>I167+I158+I114+I75+I61+I177</f>
        <v>0</v>
      </c>
      <c r="J181" s="47">
        <f>J167+J158+J114+J75+J61+J177-0.1</f>
        <v>-13419.999999999998</v>
      </c>
      <c r="K181" s="47">
        <f>K167+K158+K114+K75+K61+K177</f>
        <v>0</v>
      </c>
      <c r="L181" s="47">
        <f>L167+L158+L114+L75+L61+L177+0.1</f>
        <v>-98.99999999999973</v>
      </c>
      <c r="M181" s="47">
        <f>M167+M158+M114+M75+M61+M177</f>
        <v>-944.49999999999977</v>
      </c>
    </row>
    <row r="183" spans="1:13" ht="15.75">
      <c r="B183" s="40"/>
      <c r="C183" s="19"/>
      <c r="D183" s="40">
        <f>D177+D167+D158+D114+D75+D61</f>
        <v>1562080.1</v>
      </c>
      <c r="E183" s="40"/>
      <c r="F183" s="40"/>
      <c r="G183" s="40"/>
      <c r="H183" s="40"/>
      <c r="I183" s="40"/>
      <c r="J183" s="40"/>
      <c r="K183" s="40"/>
      <c r="L183" s="19"/>
      <c r="M183" s="40"/>
    </row>
    <row r="184" spans="1:13" ht="15.75">
      <c r="B184" s="29"/>
      <c r="C184" s="5"/>
      <c r="D184" s="29">
        <f>D183-D181</f>
        <v>0</v>
      </c>
      <c r="E184" s="29"/>
      <c r="F184" s="29"/>
      <c r="G184" s="29"/>
      <c r="H184" s="29"/>
      <c r="I184" s="29"/>
      <c r="J184" s="29"/>
      <c r="K184" s="29"/>
      <c r="L184" s="5"/>
      <c r="M184" s="29"/>
    </row>
    <row r="185" spans="1:13" ht="27" customHeight="1">
      <c r="A185" s="7"/>
      <c r="B185" s="40"/>
      <c r="C185" s="19"/>
      <c r="D185" s="40"/>
      <c r="E185" s="40"/>
      <c r="F185" s="40"/>
      <c r="G185" s="40"/>
      <c r="H185" s="40"/>
      <c r="I185" s="40"/>
      <c r="J185" s="40"/>
      <c r="K185" s="40"/>
      <c r="L185" s="19"/>
      <c r="M185" s="40"/>
    </row>
    <row r="186" spans="1:13" ht="15.75">
      <c r="B186" s="29"/>
      <c r="C186" s="5"/>
      <c r="D186" s="29"/>
      <c r="E186" s="29"/>
      <c r="F186" s="29"/>
      <c r="G186" s="29"/>
      <c r="H186" s="29"/>
      <c r="I186" s="29"/>
      <c r="J186" s="29"/>
      <c r="K186" s="29"/>
      <c r="L186" s="5"/>
      <c r="M186" s="29"/>
    </row>
    <row r="187" spans="1:13" ht="15.75">
      <c r="A187" s="7"/>
      <c r="B187" s="29"/>
      <c r="C187" s="5"/>
      <c r="D187" s="29"/>
      <c r="E187" s="29"/>
      <c r="F187" s="29"/>
      <c r="G187" s="29"/>
      <c r="H187" s="29"/>
      <c r="I187" s="29"/>
      <c r="J187" s="29"/>
      <c r="K187" s="29"/>
      <c r="L187" s="5"/>
      <c r="M187" s="29"/>
    </row>
    <row r="188" spans="1:13">
      <c r="A188" s="7"/>
      <c r="B188" s="7"/>
      <c r="C188" s="4"/>
      <c r="D188" s="7"/>
      <c r="F188" s="42"/>
      <c r="G188" s="30"/>
      <c r="H188" s="30"/>
      <c r="I188" s="30"/>
      <c r="K188" s="43"/>
    </row>
    <row r="189" spans="1:13">
      <c r="A189" s="7"/>
      <c r="B189" s="7"/>
      <c r="C189" s="4"/>
      <c r="D189" s="7"/>
      <c r="F189" s="42"/>
      <c r="G189" s="30"/>
      <c r="H189" s="30"/>
      <c r="I189" s="30"/>
    </row>
    <row r="190" spans="1:13">
      <c r="A190" s="7"/>
      <c r="B190" s="7"/>
      <c r="C190" s="4"/>
      <c r="D190" s="7"/>
      <c r="F190" s="42"/>
      <c r="G190" s="30"/>
      <c r="H190" s="30"/>
      <c r="I190" s="30"/>
    </row>
    <row r="191" spans="1:13">
      <c r="A191" s="7"/>
      <c r="B191" s="7"/>
      <c r="C191" s="4"/>
      <c r="D191" s="7"/>
      <c r="F191" s="42"/>
      <c r="G191" s="30"/>
      <c r="H191" s="30"/>
      <c r="I191" s="30"/>
      <c r="J191" s="43"/>
    </row>
    <row r="192" spans="1:13" ht="15.75">
      <c r="A192" s="7"/>
      <c r="B192" s="7"/>
      <c r="C192" s="4"/>
      <c r="D192" s="7"/>
      <c r="F192" s="42"/>
      <c r="G192" s="30"/>
      <c r="H192" s="31"/>
      <c r="I192" s="30"/>
    </row>
    <row r="195" spans="5:10">
      <c r="J195" s="43"/>
    </row>
    <row r="196" spans="5:10">
      <c r="F196" s="44"/>
    </row>
    <row r="205" spans="5:10" ht="15.75">
      <c r="E205" s="45"/>
    </row>
    <row r="206" spans="5:10" ht="12.75" customHeight="1">
      <c r="E206" s="45"/>
    </row>
    <row r="207" spans="5:10" ht="12.75" customHeight="1">
      <c r="E207" s="45"/>
    </row>
    <row r="208" spans="5:10">
      <c r="E208" s="42"/>
    </row>
    <row r="209" spans="5:5">
      <c r="E209" s="42"/>
    </row>
    <row r="210" spans="5:5">
      <c r="E210" s="42"/>
    </row>
    <row r="211" spans="5:5">
      <c r="E211" s="42"/>
    </row>
    <row r="212" spans="5:5">
      <c r="E212" s="42"/>
    </row>
    <row r="213" spans="5:5">
      <c r="E213" s="42"/>
    </row>
    <row r="214" spans="5:5">
      <c r="E214" s="42"/>
    </row>
    <row r="215" spans="5:5">
      <c r="E215" s="42"/>
    </row>
  </sheetData>
  <autoFilter ref="A3:M177">
    <filterColumn colId="5" showButton="0"/>
    <filterColumn colId="6" showButton="0"/>
    <filterColumn colId="7" showButton="0"/>
    <filterColumn colId="8" showButton="0"/>
    <filterColumn colId="9" showButton="0"/>
    <filterColumn colId="10" showButton="0"/>
    <filterColumn colId="11" showButton="0"/>
  </autoFilter>
  <mergeCells count="162">
    <mergeCell ref="M66:M69"/>
    <mergeCell ref="J66:J69"/>
    <mergeCell ref="M70:M71"/>
    <mergeCell ref="L66:L69"/>
    <mergeCell ref="K70:K71"/>
    <mergeCell ref="J70:J71"/>
    <mergeCell ref="L70:L71"/>
    <mergeCell ref="A1:M1"/>
    <mergeCell ref="A115:M115"/>
    <mergeCell ref="F77:M77"/>
    <mergeCell ref="C77:C78"/>
    <mergeCell ref="A3:A4"/>
    <mergeCell ref="A76:M76"/>
    <mergeCell ref="D3:D4"/>
    <mergeCell ref="F3:M3"/>
    <mergeCell ref="A77:A78"/>
    <mergeCell ref="D77:D78"/>
    <mergeCell ref="A63:A64"/>
    <mergeCell ref="B77:B78"/>
    <mergeCell ref="E77:E78"/>
    <mergeCell ref="A5:M5"/>
    <mergeCell ref="C3:C4"/>
    <mergeCell ref="K66:K69"/>
    <mergeCell ref="E8:E9"/>
    <mergeCell ref="I2:M2"/>
    <mergeCell ref="E10:E11"/>
    <mergeCell ref="E100:E101"/>
    <mergeCell ref="E70:E71"/>
    <mergeCell ref="F66:F69"/>
    <mergeCell ref="H70:H71"/>
    <mergeCell ref="G66:G69"/>
    <mergeCell ref="C179:C180"/>
    <mergeCell ref="A168:M168"/>
    <mergeCell ref="B169:B170"/>
    <mergeCell ref="E169:E170"/>
    <mergeCell ref="D179:D180"/>
    <mergeCell ref="A178:M178"/>
    <mergeCell ref="F179:M179"/>
    <mergeCell ref="E179:E180"/>
    <mergeCell ref="F169:M169"/>
    <mergeCell ref="D169:D170"/>
    <mergeCell ref="A169:A170"/>
    <mergeCell ref="C169:C170"/>
    <mergeCell ref="A179:A180"/>
    <mergeCell ref="B179:B180"/>
    <mergeCell ref="E173:E176"/>
    <mergeCell ref="E171:E172"/>
    <mergeCell ref="C160:C161"/>
    <mergeCell ref="E160:E161"/>
    <mergeCell ref="B160:B161"/>
    <mergeCell ref="H66:H69"/>
    <mergeCell ref="F70:F71"/>
    <mergeCell ref="C70:C71"/>
    <mergeCell ref="D70:D71"/>
    <mergeCell ref="A159:M159"/>
    <mergeCell ref="F160:M160"/>
    <mergeCell ref="D160:D161"/>
    <mergeCell ref="A160:A161"/>
    <mergeCell ref="E118:E119"/>
    <mergeCell ref="E152:E155"/>
    <mergeCell ref="E122:E126"/>
    <mergeCell ref="E137:E142"/>
    <mergeCell ref="M147:M148"/>
    <mergeCell ref="E129:E136"/>
    <mergeCell ref="E94:E99"/>
    <mergeCell ref="E127:E128"/>
    <mergeCell ref="A139:A140"/>
    <mergeCell ref="B139:B140"/>
    <mergeCell ref="C139:C140"/>
    <mergeCell ref="D139:D140"/>
    <mergeCell ref="A143:A144"/>
    <mergeCell ref="B3:B4"/>
    <mergeCell ref="A62:M62"/>
    <mergeCell ref="F116:M116"/>
    <mergeCell ref="D116:D117"/>
    <mergeCell ref="B116:B117"/>
    <mergeCell ref="D63:D64"/>
    <mergeCell ref="B63:B64"/>
    <mergeCell ref="E63:E64"/>
    <mergeCell ref="F63:M63"/>
    <mergeCell ref="C63:C64"/>
    <mergeCell ref="C116:C117"/>
    <mergeCell ref="E66:E69"/>
    <mergeCell ref="E3:E4"/>
    <mergeCell ref="C66:C69"/>
    <mergeCell ref="D66:D69"/>
    <mergeCell ref="G70:G71"/>
    <mergeCell ref="E15:E17"/>
    <mergeCell ref="E6:E7"/>
    <mergeCell ref="E12:E13"/>
    <mergeCell ref="E30:E32"/>
    <mergeCell ref="E86:E88"/>
    <mergeCell ref="E108:E111"/>
    <mergeCell ref="E90:E91"/>
    <mergeCell ref="E92:E93"/>
    <mergeCell ref="M143:M144"/>
    <mergeCell ref="J147:J148"/>
    <mergeCell ref="L147:L148"/>
    <mergeCell ref="E44:E47"/>
    <mergeCell ref="E162:E166"/>
    <mergeCell ref="M137:M138"/>
    <mergeCell ref="E19:E21"/>
    <mergeCell ref="E53:E55"/>
    <mergeCell ref="E116:E117"/>
    <mergeCell ref="I70:I71"/>
    <mergeCell ref="I66:I69"/>
    <mergeCell ref="E79:E83"/>
    <mergeCell ref="J141:J142"/>
    <mergeCell ref="L141:L142"/>
    <mergeCell ref="M141:M142"/>
    <mergeCell ref="F139:F140"/>
    <mergeCell ref="H139:H140"/>
    <mergeCell ref="J139:J140"/>
    <mergeCell ref="L139:L140"/>
    <mergeCell ref="M139:M140"/>
    <mergeCell ref="M145:M146"/>
    <mergeCell ref="E48:E49"/>
    <mergeCell ref="F137:F138"/>
    <mergeCell ref="H137:H138"/>
    <mergeCell ref="J145:J146"/>
    <mergeCell ref="L145:L146"/>
    <mergeCell ref="E24:E26"/>
    <mergeCell ref="E35:E37"/>
    <mergeCell ref="A137:A138"/>
    <mergeCell ref="B137:B138"/>
    <mergeCell ref="C137:C138"/>
    <mergeCell ref="D137:D138"/>
    <mergeCell ref="A116:A117"/>
    <mergeCell ref="A66:A69"/>
    <mergeCell ref="B66:B69"/>
    <mergeCell ref="A70:A71"/>
    <mergeCell ref="B70:B71"/>
    <mergeCell ref="B143:B144"/>
    <mergeCell ref="C143:C144"/>
    <mergeCell ref="D143:D144"/>
    <mergeCell ref="F143:F144"/>
    <mergeCell ref="H143:H144"/>
    <mergeCell ref="J143:J144"/>
    <mergeCell ref="L143:L144"/>
    <mergeCell ref="E120:E121"/>
    <mergeCell ref="J137:J138"/>
    <mergeCell ref="L137:L138"/>
    <mergeCell ref="E56:E59"/>
    <mergeCell ref="A147:A148"/>
    <mergeCell ref="B147:B148"/>
    <mergeCell ref="C147:C148"/>
    <mergeCell ref="D147:D148"/>
    <mergeCell ref="F147:F148"/>
    <mergeCell ref="E143:E148"/>
    <mergeCell ref="H147:H148"/>
    <mergeCell ref="A141:A142"/>
    <mergeCell ref="B141:B142"/>
    <mergeCell ref="C141:C142"/>
    <mergeCell ref="D141:D142"/>
    <mergeCell ref="F141:F142"/>
    <mergeCell ref="H141:H142"/>
    <mergeCell ref="A145:A146"/>
    <mergeCell ref="B145:B146"/>
    <mergeCell ref="C145:C146"/>
    <mergeCell ref="D145:D146"/>
    <mergeCell ref="F145:F146"/>
    <mergeCell ref="H145:H146"/>
  </mergeCells>
  <phoneticPr fontId="3" type="noConversion"/>
  <printOptions horizontalCentered="1"/>
  <pageMargins left="0.19685039370078741" right="0.19685039370078741" top="0.39370078740157483" bottom="0.39370078740157483" header="0" footer="0"/>
  <pageSetup paperSize="9" scale="50" fitToHeight="17" orientation="landscape" r:id="rId1"/>
  <headerFooter alignWithMargins="0"/>
  <rowBreaks count="5" manualBreakCount="5">
    <brk id="60" max="12" man="1"/>
    <brk id="68" max="12" man="1"/>
    <brk id="79" max="12" man="1"/>
    <brk id="105" max="12" man="1"/>
    <brk id="158" max="12" man="1"/>
  </rowBreaks>
</worksheet>
</file>

<file path=xl/worksheets/sheet2.xml><?xml version="1.0" encoding="utf-8"?>
<worksheet xmlns="http://schemas.openxmlformats.org/spreadsheetml/2006/main" xmlns:r="http://schemas.openxmlformats.org/officeDocument/2006/relationships">
  <sheetPr>
    <pageSetUpPr fitToPage="1"/>
  </sheetPr>
  <dimension ref="A1:K60"/>
  <sheetViews>
    <sheetView view="pageBreakPreview" zoomScale="90" zoomScaleNormal="100" zoomScaleSheetLayoutView="90" workbookViewId="0">
      <selection activeCell="E9" sqref="E9:E11"/>
    </sheetView>
  </sheetViews>
  <sheetFormatPr defaultColWidth="9.140625" defaultRowHeight="12.75"/>
  <cols>
    <col min="1" max="1" width="29.42578125" style="2" customWidth="1"/>
    <col min="2" max="2" width="13.7109375" style="3" customWidth="1"/>
    <col min="3" max="3" width="13.42578125" style="3" customWidth="1"/>
    <col min="4" max="4" width="14.140625" style="3" customWidth="1"/>
    <col min="5" max="5" width="123.7109375" style="1" customWidth="1"/>
    <col min="6" max="6" width="15.28515625" style="1" customWidth="1"/>
    <col min="7" max="7" width="13.7109375" style="4" customWidth="1"/>
    <col min="8" max="8" width="14.140625" style="4" customWidth="1"/>
    <col min="9" max="11" width="10.28515625" style="4" bestFit="1" customWidth="1"/>
    <col min="12" max="16384" width="9.140625" style="4"/>
  </cols>
  <sheetData>
    <row r="1" spans="1:10" ht="21.75" customHeight="1">
      <c r="A1" s="163" t="s">
        <v>21</v>
      </c>
      <c r="B1" s="164"/>
      <c r="C1" s="164"/>
      <c r="D1" s="164"/>
      <c r="E1" s="164"/>
      <c r="F1" s="164"/>
      <c r="G1" s="164"/>
      <c r="H1" s="164"/>
      <c r="I1" s="5"/>
    </row>
    <row r="2" spans="1:10" ht="21.75" customHeight="1">
      <c r="A2" s="35"/>
      <c r="B2" s="36"/>
      <c r="C2" s="36"/>
      <c r="D2" s="36"/>
      <c r="E2" s="36"/>
      <c r="F2" s="165" t="s">
        <v>33</v>
      </c>
      <c r="G2" s="165"/>
      <c r="H2" s="165"/>
      <c r="I2" s="5"/>
    </row>
    <row r="3" spans="1:10" ht="15.75" customHeight="1">
      <c r="A3" s="149" t="s">
        <v>0</v>
      </c>
      <c r="B3" s="133" t="s">
        <v>79</v>
      </c>
      <c r="C3" s="121" t="s">
        <v>1</v>
      </c>
      <c r="D3" s="133" t="s">
        <v>100</v>
      </c>
      <c r="E3" s="129" t="s">
        <v>2</v>
      </c>
      <c r="F3" s="129" t="s">
        <v>4</v>
      </c>
      <c r="G3" s="129"/>
      <c r="H3" s="129"/>
      <c r="I3" s="5"/>
    </row>
    <row r="4" spans="1:10" ht="74.25" customHeight="1">
      <c r="A4" s="149"/>
      <c r="B4" s="133"/>
      <c r="C4" s="121"/>
      <c r="D4" s="133"/>
      <c r="E4" s="129"/>
      <c r="F4" s="24" t="s">
        <v>3</v>
      </c>
      <c r="G4" s="24" t="s">
        <v>22</v>
      </c>
      <c r="H4" s="6" t="s">
        <v>5</v>
      </c>
      <c r="I4" s="5"/>
    </row>
    <row r="5" spans="1:10" ht="27">
      <c r="A5" s="25" t="s">
        <v>7</v>
      </c>
      <c r="B5" s="47">
        <v>17088.2</v>
      </c>
      <c r="C5" s="47">
        <f>D5-B5</f>
        <v>0</v>
      </c>
      <c r="D5" s="47">
        <v>17088.2</v>
      </c>
      <c r="E5" s="21"/>
      <c r="F5" s="50">
        <f>C5</f>
        <v>0</v>
      </c>
      <c r="G5" s="50">
        <v>0</v>
      </c>
      <c r="H5" s="50">
        <v>0</v>
      </c>
      <c r="I5" s="5"/>
      <c r="J5" s="5"/>
    </row>
    <row r="6" spans="1:10" ht="19.5" customHeight="1">
      <c r="A6" s="148" t="s">
        <v>9</v>
      </c>
      <c r="B6" s="148"/>
      <c r="C6" s="148"/>
      <c r="D6" s="148"/>
      <c r="E6" s="148"/>
      <c r="F6" s="148"/>
      <c r="G6" s="148"/>
      <c r="H6" s="148"/>
      <c r="I6" s="5"/>
    </row>
    <row r="7" spans="1:10" ht="21.75" customHeight="1">
      <c r="A7" s="149" t="s">
        <v>0</v>
      </c>
      <c r="B7" s="133" t="s">
        <v>79</v>
      </c>
      <c r="C7" s="121" t="s">
        <v>1</v>
      </c>
      <c r="D7" s="133" t="s">
        <v>100</v>
      </c>
      <c r="E7" s="129" t="s">
        <v>2</v>
      </c>
      <c r="F7" s="129" t="s">
        <v>4</v>
      </c>
      <c r="G7" s="129"/>
      <c r="H7" s="129"/>
      <c r="I7" s="5"/>
    </row>
    <row r="8" spans="1:10" ht="79.5" customHeight="1">
      <c r="A8" s="149"/>
      <c r="B8" s="133"/>
      <c r="C8" s="121"/>
      <c r="D8" s="133"/>
      <c r="E8" s="129"/>
      <c r="F8" s="24" t="s">
        <v>3</v>
      </c>
      <c r="G8" s="24" t="s">
        <v>22</v>
      </c>
      <c r="H8" s="6" t="s">
        <v>5</v>
      </c>
      <c r="I8" s="5"/>
    </row>
    <row r="9" spans="1:10" ht="38.25" customHeight="1">
      <c r="A9" s="48" t="s">
        <v>81</v>
      </c>
      <c r="B9" s="49">
        <v>2995.7</v>
      </c>
      <c r="C9" s="49">
        <f t="shared" ref="C9:C15" si="0">D9-B9</f>
        <v>-561.09999999999991</v>
      </c>
      <c r="D9" s="49">
        <v>2434.6</v>
      </c>
      <c r="E9" s="118" t="s">
        <v>246</v>
      </c>
      <c r="F9" s="90">
        <f t="shared" ref="F9:F13" si="1">C9</f>
        <v>-561.09999999999991</v>
      </c>
      <c r="G9" s="90">
        <f>F9</f>
        <v>-561.09999999999991</v>
      </c>
      <c r="H9" s="55">
        <v>0</v>
      </c>
      <c r="I9" s="5"/>
      <c r="J9" s="3"/>
    </row>
    <row r="10" spans="1:10" ht="38.25" customHeight="1">
      <c r="A10" s="48" t="s">
        <v>82</v>
      </c>
      <c r="B10" s="49">
        <v>14493.3</v>
      </c>
      <c r="C10" s="49">
        <f t="shared" si="0"/>
        <v>-2430.3999999999996</v>
      </c>
      <c r="D10" s="49">
        <v>12062.9</v>
      </c>
      <c r="E10" s="119"/>
      <c r="F10" s="90">
        <f t="shared" si="1"/>
        <v>-2430.3999999999996</v>
      </c>
      <c r="G10" s="90">
        <f t="shared" ref="G10:G12" si="2">F10</f>
        <v>-2430.3999999999996</v>
      </c>
      <c r="H10" s="55">
        <v>0</v>
      </c>
      <c r="I10" s="5"/>
      <c r="J10" s="3"/>
    </row>
    <row r="11" spans="1:10" ht="38.25" customHeight="1">
      <c r="A11" s="48" t="s">
        <v>83</v>
      </c>
      <c r="B11" s="49">
        <v>281.3</v>
      </c>
      <c r="C11" s="49">
        <f t="shared" si="0"/>
        <v>-50.700000000000017</v>
      </c>
      <c r="D11" s="49">
        <v>230.6</v>
      </c>
      <c r="E11" s="120"/>
      <c r="F11" s="90">
        <f t="shared" si="1"/>
        <v>-50.700000000000017</v>
      </c>
      <c r="G11" s="90">
        <f t="shared" si="2"/>
        <v>-50.700000000000017</v>
      </c>
      <c r="H11" s="55">
        <v>0</v>
      </c>
      <c r="I11" s="5"/>
      <c r="J11" s="3"/>
    </row>
    <row r="12" spans="1:10" ht="112.5">
      <c r="A12" s="48" t="s">
        <v>84</v>
      </c>
      <c r="B12" s="49">
        <v>1016.4</v>
      </c>
      <c r="C12" s="49">
        <f t="shared" si="0"/>
        <v>-188.79999999999995</v>
      </c>
      <c r="D12" s="49">
        <v>827.6</v>
      </c>
      <c r="E12" s="93" t="s">
        <v>247</v>
      </c>
      <c r="F12" s="90">
        <f t="shared" si="1"/>
        <v>-188.79999999999995</v>
      </c>
      <c r="G12" s="90">
        <f t="shared" si="2"/>
        <v>-188.79999999999995</v>
      </c>
      <c r="H12" s="55">
        <v>0</v>
      </c>
      <c r="I12" s="5"/>
      <c r="J12" s="3"/>
    </row>
    <row r="13" spans="1:10" ht="112.5">
      <c r="A13" s="48" t="s">
        <v>226</v>
      </c>
      <c r="B13" s="49">
        <v>1598.9</v>
      </c>
      <c r="C13" s="49">
        <f t="shared" si="0"/>
        <v>-399.70000000000005</v>
      </c>
      <c r="D13" s="49">
        <v>1199.2</v>
      </c>
      <c r="E13" s="93" t="s">
        <v>243</v>
      </c>
      <c r="F13" s="90">
        <f t="shared" si="1"/>
        <v>-399.70000000000005</v>
      </c>
      <c r="G13" s="90">
        <f>F13</f>
        <v>-399.70000000000005</v>
      </c>
      <c r="H13" s="55">
        <v>0</v>
      </c>
      <c r="I13" s="5"/>
      <c r="J13" s="3"/>
    </row>
    <row r="14" spans="1:10" ht="96" customHeight="1">
      <c r="A14" s="48" t="s">
        <v>91</v>
      </c>
      <c r="B14" s="49">
        <v>4057.1</v>
      </c>
      <c r="C14" s="49">
        <f t="shared" si="0"/>
        <v>-697.5</v>
      </c>
      <c r="D14" s="49">
        <v>3359.6</v>
      </c>
      <c r="E14" s="88" t="s">
        <v>93</v>
      </c>
      <c r="F14" s="56">
        <f>C14</f>
        <v>-697.5</v>
      </c>
      <c r="G14" s="56">
        <f>F14</f>
        <v>-697.5</v>
      </c>
      <c r="H14" s="55">
        <v>0</v>
      </c>
      <c r="I14" s="5"/>
      <c r="J14" s="3"/>
    </row>
    <row r="15" spans="1:10" ht="82.5">
      <c r="A15" s="48" t="s">
        <v>68</v>
      </c>
      <c r="B15" s="49">
        <v>915.5</v>
      </c>
      <c r="C15" s="49">
        <f t="shared" si="0"/>
        <v>-330.6</v>
      </c>
      <c r="D15" s="49">
        <v>584.9</v>
      </c>
      <c r="E15" s="97" t="s">
        <v>197</v>
      </c>
      <c r="F15" s="56">
        <f>C15</f>
        <v>-330.6</v>
      </c>
      <c r="G15" s="56">
        <v>0</v>
      </c>
      <c r="H15" s="55">
        <f>F15</f>
        <v>-330.6</v>
      </c>
      <c r="I15" s="5"/>
      <c r="J15" s="3"/>
    </row>
    <row r="16" spans="1:10" ht="81" customHeight="1">
      <c r="A16" s="25" t="s">
        <v>10</v>
      </c>
      <c r="B16" s="47">
        <v>792699.3</v>
      </c>
      <c r="C16" s="47">
        <f>D16-B16</f>
        <v>-4658.8000000000466</v>
      </c>
      <c r="D16" s="47">
        <v>788040.5</v>
      </c>
      <c r="E16" s="21"/>
      <c r="F16" s="50">
        <f>C16</f>
        <v>-4658.8000000000466</v>
      </c>
      <c r="G16" s="50">
        <f>SUM(G9:G15)</f>
        <v>-4328.1999999999989</v>
      </c>
      <c r="H16" s="50">
        <f>SUM(H9:H15)</f>
        <v>-330.6</v>
      </c>
      <c r="I16" s="5"/>
      <c r="J16" s="3"/>
    </row>
    <row r="17" spans="1:11" ht="16.5">
      <c r="A17" s="160" t="s">
        <v>11</v>
      </c>
      <c r="B17" s="161"/>
      <c r="C17" s="161"/>
      <c r="D17" s="161"/>
      <c r="E17" s="161"/>
      <c r="F17" s="161"/>
      <c r="G17" s="161"/>
      <c r="H17" s="162"/>
      <c r="I17" s="5"/>
      <c r="J17" s="5"/>
    </row>
    <row r="18" spans="1:11" ht="15.75" customHeight="1">
      <c r="A18" s="149" t="s">
        <v>0</v>
      </c>
      <c r="B18" s="133" t="s">
        <v>79</v>
      </c>
      <c r="C18" s="121" t="s">
        <v>1</v>
      </c>
      <c r="D18" s="133" t="s">
        <v>100</v>
      </c>
      <c r="E18" s="129" t="s">
        <v>2</v>
      </c>
      <c r="F18" s="129" t="s">
        <v>4</v>
      </c>
      <c r="G18" s="129"/>
      <c r="H18" s="129"/>
      <c r="I18" s="5"/>
      <c r="J18" s="5"/>
    </row>
    <row r="19" spans="1:11" ht="73.5" customHeight="1">
      <c r="A19" s="149"/>
      <c r="B19" s="133"/>
      <c r="C19" s="121"/>
      <c r="D19" s="133"/>
      <c r="E19" s="129"/>
      <c r="F19" s="24" t="s">
        <v>3</v>
      </c>
      <c r="G19" s="24" t="s">
        <v>22</v>
      </c>
      <c r="H19" s="6" t="s">
        <v>5</v>
      </c>
      <c r="I19" s="5"/>
      <c r="J19" s="5"/>
    </row>
    <row r="20" spans="1:11" s="16" customFormat="1" ht="50.25" customHeight="1">
      <c r="A20" s="81" t="s">
        <v>50</v>
      </c>
      <c r="B20" s="11">
        <v>1000.6</v>
      </c>
      <c r="C20" s="10">
        <f>D20-B20</f>
        <v>-296.60000000000002</v>
      </c>
      <c r="D20" s="11">
        <v>704</v>
      </c>
      <c r="E20" s="115" t="s">
        <v>204</v>
      </c>
      <c r="F20" s="11">
        <f>C20</f>
        <v>-296.60000000000002</v>
      </c>
      <c r="G20" s="11">
        <v>0</v>
      </c>
      <c r="H20" s="11">
        <f>F20</f>
        <v>-296.60000000000002</v>
      </c>
      <c r="I20" s="5"/>
      <c r="J20" s="5"/>
    </row>
    <row r="21" spans="1:11" s="16" customFormat="1" ht="50.25" customHeight="1">
      <c r="A21" s="81" t="s">
        <v>131</v>
      </c>
      <c r="B21" s="11">
        <v>31.3</v>
      </c>
      <c r="C21" s="10">
        <f t="shared" ref="C21:C22" si="3">D21-B21</f>
        <v>-31.3</v>
      </c>
      <c r="D21" s="11">
        <v>0</v>
      </c>
      <c r="E21" s="117"/>
      <c r="F21" s="11">
        <f t="shared" ref="F21:F22" si="4">C21</f>
        <v>-31.3</v>
      </c>
      <c r="G21" s="11">
        <v>0</v>
      </c>
      <c r="H21" s="11">
        <f t="shared" ref="H21:H22" si="5">F21</f>
        <v>-31.3</v>
      </c>
      <c r="I21" s="5"/>
      <c r="J21" s="5"/>
    </row>
    <row r="22" spans="1:11" s="16" customFormat="1" ht="49.5">
      <c r="A22" s="81" t="s">
        <v>153</v>
      </c>
      <c r="B22" s="11">
        <v>10887.2</v>
      </c>
      <c r="C22" s="10">
        <f t="shared" si="3"/>
        <v>1673</v>
      </c>
      <c r="D22" s="11">
        <v>12560.2</v>
      </c>
      <c r="E22" s="97" t="s">
        <v>203</v>
      </c>
      <c r="F22" s="11">
        <f t="shared" si="4"/>
        <v>1673</v>
      </c>
      <c r="G22" s="11">
        <v>0</v>
      </c>
      <c r="H22" s="11">
        <f t="shared" si="5"/>
        <v>1673</v>
      </c>
      <c r="I22" s="5"/>
      <c r="J22" s="5"/>
    </row>
    <row r="23" spans="1:11" ht="81.75" customHeight="1">
      <c r="A23" s="25" t="s">
        <v>12</v>
      </c>
      <c r="B23" s="13">
        <v>30247.3</v>
      </c>
      <c r="C23" s="13">
        <f>D23-B23</f>
        <v>1345.2000000000007</v>
      </c>
      <c r="D23" s="13">
        <v>31592.5</v>
      </c>
      <c r="E23" s="34"/>
      <c r="F23" s="15">
        <f>C23</f>
        <v>1345.2000000000007</v>
      </c>
      <c r="G23" s="15">
        <f>SUM(G20:G22)</f>
        <v>0</v>
      </c>
      <c r="H23" s="15">
        <f>SUM(H20:H22)</f>
        <v>1345.1</v>
      </c>
      <c r="I23" s="5"/>
      <c r="J23" s="5"/>
    </row>
    <row r="24" spans="1:11" ht="18" customHeight="1">
      <c r="A24" s="160" t="s">
        <v>13</v>
      </c>
      <c r="B24" s="161"/>
      <c r="C24" s="161"/>
      <c r="D24" s="161"/>
      <c r="E24" s="161"/>
      <c r="F24" s="161"/>
      <c r="G24" s="161"/>
      <c r="H24" s="162"/>
      <c r="I24" s="5"/>
      <c r="J24" s="5"/>
    </row>
    <row r="25" spans="1:11" ht="21.75" customHeight="1">
      <c r="A25" s="149" t="s">
        <v>0</v>
      </c>
      <c r="B25" s="133" t="s">
        <v>79</v>
      </c>
      <c r="C25" s="121" t="s">
        <v>1</v>
      </c>
      <c r="D25" s="133" t="s">
        <v>100</v>
      </c>
      <c r="E25" s="129" t="s">
        <v>2</v>
      </c>
      <c r="F25" s="129" t="s">
        <v>4</v>
      </c>
      <c r="G25" s="129"/>
      <c r="H25" s="129"/>
      <c r="I25" s="5"/>
      <c r="J25" s="5"/>
    </row>
    <row r="26" spans="1:11" ht="72" customHeight="1">
      <c r="A26" s="149"/>
      <c r="B26" s="133"/>
      <c r="C26" s="121"/>
      <c r="D26" s="133"/>
      <c r="E26" s="129"/>
      <c r="F26" s="24" t="s">
        <v>3</v>
      </c>
      <c r="G26" s="24" t="s">
        <v>22</v>
      </c>
      <c r="H26" s="6" t="s">
        <v>5</v>
      </c>
      <c r="I26" s="5"/>
      <c r="J26" s="5"/>
    </row>
    <row r="27" spans="1:11" ht="84.75" customHeight="1">
      <c r="A27" s="81" t="s">
        <v>52</v>
      </c>
      <c r="B27" s="90">
        <v>706.5</v>
      </c>
      <c r="C27" s="49">
        <f t="shared" ref="C27:C28" si="6">D27-B27</f>
        <v>-119.70000000000005</v>
      </c>
      <c r="D27" s="90">
        <v>586.79999999999995</v>
      </c>
      <c r="E27" s="97" t="s">
        <v>197</v>
      </c>
      <c r="F27" s="11">
        <f t="shared" ref="F27:F28" si="7">C27</f>
        <v>-119.70000000000005</v>
      </c>
      <c r="G27" s="11">
        <v>0</v>
      </c>
      <c r="H27" s="65">
        <f>F27</f>
        <v>-119.70000000000005</v>
      </c>
      <c r="I27" s="5"/>
      <c r="J27" s="5"/>
    </row>
    <row r="28" spans="1:11" ht="51" customHeight="1">
      <c r="A28" s="81" t="s">
        <v>61</v>
      </c>
      <c r="B28" s="90">
        <v>30176.9</v>
      </c>
      <c r="C28" s="49">
        <f t="shared" si="6"/>
        <v>-153</v>
      </c>
      <c r="D28" s="90">
        <v>30023.9</v>
      </c>
      <c r="E28" s="115" t="s">
        <v>200</v>
      </c>
      <c r="F28" s="11">
        <f t="shared" si="7"/>
        <v>-153</v>
      </c>
      <c r="G28" s="11">
        <v>0</v>
      </c>
      <c r="H28" s="65">
        <f>F28</f>
        <v>-153</v>
      </c>
      <c r="I28" s="5"/>
      <c r="J28" s="5"/>
    </row>
    <row r="29" spans="1:11" ht="51" customHeight="1">
      <c r="A29" s="81" t="s">
        <v>116</v>
      </c>
      <c r="B29" s="90">
        <v>0</v>
      </c>
      <c r="C29" s="49">
        <f t="shared" ref="C29" si="8">D29-B29</f>
        <v>153</v>
      </c>
      <c r="D29" s="90">
        <v>153</v>
      </c>
      <c r="E29" s="117"/>
      <c r="F29" s="11">
        <f t="shared" ref="F29" si="9">C29</f>
        <v>153</v>
      </c>
      <c r="G29" s="11">
        <v>0</v>
      </c>
      <c r="H29" s="65">
        <f>F29</f>
        <v>153</v>
      </c>
      <c r="I29" s="5"/>
      <c r="J29" s="5"/>
    </row>
    <row r="30" spans="1:11" ht="99">
      <c r="A30" s="81" t="s">
        <v>154</v>
      </c>
      <c r="B30" s="11">
        <v>35000</v>
      </c>
      <c r="C30" s="10">
        <f>D30-B30</f>
        <v>-35000</v>
      </c>
      <c r="D30" s="11">
        <v>0</v>
      </c>
      <c r="E30" s="97" t="s">
        <v>201</v>
      </c>
      <c r="F30" s="11">
        <f t="shared" ref="F30" si="10">C30</f>
        <v>-35000</v>
      </c>
      <c r="G30" s="11">
        <f>F30</f>
        <v>-35000</v>
      </c>
      <c r="H30" s="65">
        <v>0</v>
      </c>
      <c r="I30" s="5"/>
      <c r="J30" s="5"/>
    </row>
    <row r="31" spans="1:11" ht="92.25" customHeight="1">
      <c r="A31" s="25" t="s">
        <v>14</v>
      </c>
      <c r="B31" s="47">
        <v>229830.8</v>
      </c>
      <c r="C31" s="47">
        <f>D31-B31</f>
        <v>-35119.699999999983</v>
      </c>
      <c r="D31" s="47">
        <v>194711.1</v>
      </c>
      <c r="E31" s="14"/>
      <c r="F31" s="51">
        <f>C31</f>
        <v>-35119.699999999983</v>
      </c>
      <c r="G31" s="59">
        <f>SUM(G27:G30)</f>
        <v>-35000</v>
      </c>
      <c r="H31" s="59">
        <f>SUM(H27:H30)</f>
        <v>-119.70000000000005</v>
      </c>
      <c r="I31" s="5"/>
      <c r="J31" s="5"/>
      <c r="K31" s="22"/>
    </row>
    <row r="32" spans="1:11" ht="15.75">
      <c r="A32" s="153" t="s">
        <v>15</v>
      </c>
      <c r="B32" s="154"/>
      <c r="C32" s="154"/>
      <c r="D32" s="154"/>
      <c r="E32" s="154"/>
      <c r="F32" s="154"/>
      <c r="G32" s="154"/>
      <c r="H32" s="155"/>
      <c r="I32" s="5"/>
      <c r="J32" s="5"/>
    </row>
    <row r="33" spans="1:11" ht="15.75" customHeight="1">
      <c r="A33" s="149" t="s">
        <v>0</v>
      </c>
      <c r="B33" s="133" t="s">
        <v>79</v>
      </c>
      <c r="C33" s="121" t="s">
        <v>1</v>
      </c>
      <c r="D33" s="133" t="s">
        <v>100</v>
      </c>
      <c r="E33" s="129" t="s">
        <v>2</v>
      </c>
      <c r="F33" s="129" t="s">
        <v>4</v>
      </c>
      <c r="G33" s="129"/>
      <c r="H33" s="129"/>
      <c r="I33" s="5"/>
      <c r="J33" s="5"/>
    </row>
    <row r="34" spans="1:11" ht="66" customHeight="1">
      <c r="A34" s="149"/>
      <c r="B34" s="133"/>
      <c r="C34" s="121"/>
      <c r="D34" s="133"/>
      <c r="E34" s="129"/>
      <c r="F34" s="24" t="s">
        <v>3</v>
      </c>
      <c r="G34" s="24" t="s">
        <v>22</v>
      </c>
      <c r="H34" s="6" t="s">
        <v>5</v>
      </c>
      <c r="I34" s="5"/>
      <c r="J34" s="5"/>
    </row>
    <row r="35" spans="1:11" ht="66" customHeight="1">
      <c r="A35" s="48" t="s">
        <v>73</v>
      </c>
      <c r="B35" s="74">
        <v>4972.8</v>
      </c>
      <c r="C35" s="49">
        <f t="shared" ref="C35" si="11">D35-B35</f>
        <v>-847.90000000000055</v>
      </c>
      <c r="D35" s="74">
        <v>4124.8999999999996</v>
      </c>
      <c r="E35" s="28" t="s">
        <v>199</v>
      </c>
      <c r="F35" s="90">
        <f t="shared" ref="F35" si="12">C35</f>
        <v>-847.90000000000055</v>
      </c>
      <c r="G35" s="90">
        <v>0</v>
      </c>
      <c r="H35" s="55">
        <f>F35</f>
        <v>-847.90000000000055</v>
      </c>
      <c r="I35" s="5"/>
      <c r="J35" s="5"/>
    </row>
    <row r="36" spans="1:11" ht="66.75" customHeight="1">
      <c r="A36" s="25" t="s">
        <v>18</v>
      </c>
      <c r="B36" s="47">
        <v>95547.8</v>
      </c>
      <c r="C36" s="47">
        <f>D36-B36</f>
        <v>-847.90000000000873</v>
      </c>
      <c r="D36" s="47">
        <v>94699.9</v>
      </c>
      <c r="E36" s="33"/>
      <c r="F36" s="50">
        <f>C36</f>
        <v>-847.90000000000873</v>
      </c>
      <c r="G36" s="50">
        <f>G35</f>
        <v>0</v>
      </c>
      <c r="H36" s="50">
        <f>H35</f>
        <v>-847.90000000000055</v>
      </c>
      <c r="I36" s="5"/>
      <c r="J36" s="5"/>
      <c r="K36" s="23"/>
    </row>
    <row r="37" spans="1:11" ht="16.5">
      <c r="A37" s="156" t="s">
        <v>16</v>
      </c>
      <c r="B37" s="157"/>
      <c r="C37" s="157"/>
      <c r="D37" s="157"/>
      <c r="E37" s="157"/>
      <c r="F37" s="157"/>
      <c r="G37" s="157"/>
      <c r="H37" s="158"/>
      <c r="I37" s="5"/>
      <c r="J37" s="5"/>
      <c r="K37" s="3"/>
    </row>
    <row r="38" spans="1:11" s="12" customFormat="1" ht="15.75" customHeight="1">
      <c r="A38" s="149" t="s">
        <v>0</v>
      </c>
      <c r="B38" s="133" t="s">
        <v>79</v>
      </c>
      <c r="C38" s="121" t="s">
        <v>1</v>
      </c>
      <c r="D38" s="133" t="s">
        <v>100</v>
      </c>
      <c r="E38" s="129" t="s">
        <v>2</v>
      </c>
      <c r="F38" s="129" t="s">
        <v>4</v>
      </c>
      <c r="G38" s="129"/>
      <c r="H38" s="129"/>
      <c r="I38" s="5"/>
      <c r="J38" s="5"/>
    </row>
    <row r="39" spans="1:11" s="12" customFormat="1" ht="72" customHeight="1">
      <c r="A39" s="149"/>
      <c r="B39" s="133"/>
      <c r="C39" s="121"/>
      <c r="D39" s="133"/>
      <c r="E39" s="129"/>
      <c r="F39" s="24" t="s">
        <v>3</v>
      </c>
      <c r="G39" s="24" t="s">
        <v>22</v>
      </c>
      <c r="H39" s="6" t="s">
        <v>5</v>
      </c>
      <c r="I39" s="5"/>
      <c r="J39" s="5"/>
    </row>
    <row r="40" spans="1:11" s="12" customFormat="1" ht="72" customHeight="1">
      <c r="A40" s="48" t="s">
        <v>97</v>
      </c>
      <c r="B40" s="74">
        <v>266</v>
      </c>
      <c r="C40" s="49">
        <f t="shared" ref="C40" si="13">D40-B40</f>
        <v>-47</v>
      </c>
      <c r="D40" s="74">
        <v>219</v>
      </c>
      <c r="E40" s="28" t="s">
        <v>198</v>
      </c>
      <c r="F40" s="90">
        <f t="shared" ref="F40" si="14">C40</f>
        <v>-47</v>
      </c>
      <c r="G40" s="90">
        <v>0</v>
      </c>
      <c r="H40" s="55">
        <f>F40</f>
        <v>-47</v>
      </c>
      <c r="I40" s="5"/>
      <c r="J40" s="5"/>
    </row>
    <row r="41" spans="1:11" ht="79.5" customHeight="1">
      <c r="A41" s="27" t="s">
        <v>17</v>
      </c>
      <c r="B41" s="47">
        <v>5328.4</v>
      </c>
      <c r="C41" s="47">
        <f>D41-B41</f>
        <v>-47</v>
      </c>
      <c r="D41" s="47">
        <v>5281.4</v>
      </c>
      <c r="E41" s="15"/>
      <c r="F41" s="50">
        <f>C41</f>
        <v>-47</v>
      </c>
      <c r="G41" s="50">
        <f>G40</f>
        <v>0</v>
      </c>
      <c r="H41" s="50">
        <f>H40</f>
        <v>-47</v>
      </c>
      <c r="I41" s="5"/>
      <c r="J41" s="5"/>
    </row>
    <row r="42" spans="1:11" s="12" customFormat="1" ht="18.75" customHeight="1">
      <c r="A42" s="156" t="s">
        <v>19</v>
      </c>
      <c r="B42" s="157"/>
      <c r="C42" s="157"/>
      <c r="D42" s="157"/>
      <c r="E42" s="157"/>
      <c r="F42" s="157"/>
      <c r="G42" s="157"/>
      <c r="H42" s="158"/>
      <c r="I42" s="5"/>
      <c r="J42" s="5"/>
    </row>
    <row r="43" spans="1:11" ht="15.75" customHeight="1">
      <c r="A43" s="149" t="s">
        <v>0</v>
      </c>
      <c r="B43" s="133" t="s">
        <v>79</v>
      </c>
      <c r="C43" s="121" t="s">
        <v>1</v>
      </c>
      <c r="D43" s="133" t="s">
        <v>100</v>
      </c>
      <c r="E43" s="129" t="s">
        <v>2</v>
      </c>
      <c r="F43" s="129" t="s">
        <v>4</v>
      </c>
      <c r="G43" s="129"/>
      <c r="H43" s="129"/>
      <c r="I43" s="5"/>
      <c r="J43" s="5"/>
    </row>
    <row r="44" spans="1:11" ht="73.5" customHeight="1">
      <c r="A44" s="149"/>
      <c r="B44" s="133"/>
      <c r="C44" s="121"/>
      <c r="D44" s="133"/>
      <c r="E44" s="129"/>
      <c r="F44" s="24" t="s">
        <v>3</v>
      </c>
      <c r="G44" s="24" t="s">
        <v>22</v>
      </c>
      <c r="H44" s="6" t="s">
        <v>5</v>
      </c>
      <c r="I44" s="5"/>
      <c r="J44" s="5"/>
    </row>
    <row r="45" spans="1:11" ht="72" customHeight="1">
      <c r="A45" s="25" t="s">
        <v>20</v>
      </c>
      <c r="B45" s="47">
        <v>4854.5</v>
      </c>
      <c r="C45" s="47">
        <f>D45-B45</f>
        <v>0</v>
      </c>
      <c r="D45" s="47">
        <v>4854.5</v>
      </c>
      <c r="E45" s="14"/>
      <c r="F45" s="50">
        <v>0</v>
      </c>
      <c r="G45" s="50">
        <v>0</v>
      </c>
      <c r="H45" s="50">
        <v>0</v>
      </c>
      <c r="I45" s="5"/>
      <c r="J45" s="5"/>
    </row>
    <row r="46" spans="1:11" ht="15.75">
      <c r="A46" s="159"/>
      <c r="B46" s="159"/>
      <c r="C46" s="159"/>
      <c r="D46" s="159"/>
      <c r="E46" s="159"/>
      <c r="F46" s="159"/>
      <c r="G46" s="159"/>
      <c r="H46" s="159"/>
      <c r="I46" s="5"/>
      <c r="J46" s="5"/>
    </row>
    <row r="47" spans="1:11" ht="12.75" customHeight="1">
      <c r="A47" s="149" t="s">
        <v>0</v>
      </c>
      <c r="B47" s="133" t="s">
        <v>79</v>
      </c>
      <c r="C47" s="121" t="s">
        <v>1</v>
      </c>
      <c r="D47" s="133" t="s">
        <v>100</v>
      </c>
      <c r="E47" s="129" t="s">
        <v>2</v>
      </c>
      <c r="F47" s="129" t="s">
        <v>4</v>
      </c>
      <c r="G47" s="129"/>
      <c r="H47" s="129"/>
      <c r="I47" s="5"/>
      <c r="J47" s="5"/>
    </row>
    <row r="48" spans="1:11" ht="78.75" customHeight="1">
      <c r="A48" s="149"/>
      <c r="B48" s="133"/>
      <c r="C48" s="121"/>
      <c r="D48" s="133"/>
      <c r="E48" s="129"/>
      <c r="F48" s="24" t="s">
        <v>3</v>
      </c>
      <c r="G48" s="24" t="s">
        <v>22</v>
      </c>
      <c r="H48" s="6" t="s">
        <v>5</v>
      </c>
      <c r="I48" s="5"/>
      <c r="J48" s="5"/>
    </row>
    <row r="49" spans="1:10" ht="31.5">
      <c r="A49" s="18" t="s">
        <v>6</v>
      </c>
      <c r="B49" s="13">
        <v>1175596.3999999999</v>
      </c>
      <c r="C49" s="13">
        <f>D49-B49</f>
        <v>-39328.299999999814</v>
      </c>
      <c r="D49" s="13">
        <v>1136268.1000000001</v>
      </c>
      <c r="E49" s="13"/>
      <c r="F49" s="13">
        <f>C49</f>
        <v>-39328.299999999814</v>
      </c>
      <c r="G49" s="13">
        <f>G45+G41+G36+G31+G23+G16+G5-0.1</f>
        <v>-39328.299999999996</v>
      </c>
      <c r="H49" s="13">
        <v>0</v>
      </c>
      <c r="I49" s="5"/>
      <c r="J49" s="5"/>
    </row>
    <row r="50" spans="1:10" ht="15.75">
      <c r="I50" s="3"/>
      <c r="J50" s="5"/>
    </row>
    <row r="51" spans="1:10" ht="36" customHeight="1">
      <c r="B51" s="19"/>
      <c r="C51" s="19"/>
      <c r="D51" s="19"/>
      <c r="E51" s="19"/>
      <c r="F51" s="19"/>
      <c r="G51" s="19"/>
      <c r="H51" s="19"/>
      <c r="I51" s="19"/>
      <c r="J51" s="19"/>
    </row>
    <row r="52" spans="1:10" ht="15.75">
      <c r="B52" s="19"/>
      <c r="C52" s="19"/>
      <c r="D52" s="19"/>
      <c r="E52" s="19"/>
      <c r="F52" s="19"/>
      <c r="G52" s="19"/>
      <c r="H52" s="19"/>
      <c r="I52" s="3"/>
      <c r="J52" s="5"/>
    </row>
    <row r="53" spans="1:10" ht="11.25" customHeight="1">
      <c r="A53" s="4"/>
      <c r="E53" s="3"/>
      <c r="F53" s="3"/>
      <c r="G53" s="3"/>
      <c r="H53" s="3"/>
      <c r="I53" s="3"/>
    </row>
    <row r="54" spans="1:10">
      <c r="A54" s="4"/>
      <c r="B54" s="4"/>
      <c r="C54" s="4"/>
      <c r="D54" s="4"/>
      <c r="E54" s="3"/>
      <c r="F54" s="3"/>
      <c r="G54" s="3"/>
      <c r="H54" s="3"/>
      <c r="I54" s="3"/>
    </row>
    <row r="55" spans="1:10">
      <c r="A55" s="4"/>
      <c r="E55" s="3"/>
      <c r="F55" s="3"/>
      <c r="G55" s="3"/>
      <c r="I55" s="3"/>
    </row>
    <row r="56" spans="1:10">
      <c r="A56" s="4"/>
      <c r="E56" s="3"/>
      <c r="F56" s="3"/>
      <c r="G56" s="3"/>
      <c r="H56" s="3"/>
      <c r="I56" s="3"/>
    </row>
    <row r="57" spans="1:10">
      <c r="A57" s="4"/>
      <c r="B57" s="4"/>
      <c r="C57" s="4"/>
      <c r="D57" s="4"/>
      <c r="F57" s="20"/>
      <c r="I57" s="3"/>
    </row>
    <row r="58" spans="1:10">
      <c r="A58" s="4"/>
      <c r="B58" s="4"/>
      <c r="C58" s="4"/>
      <c r="D58" s="4"/>
      <c r="F58" s="20"/>
      <c r="I58" s="3"/>
    </row>
    <row r="59" spans="1:10">
      <c r="A59" s="4"/>
      <c r="B59" s="4"/>
      <c r="C59" s="4"/>
      <c r="D59" s="4"/>
      <c r="F59" s="20"/>
      <c r="I59" s="3"/>
    </row>
    <row r="60" spans="1:10">
      <c r="A60" s="4"/>
      <c r="B60" s="4"/>
      <c r="C60" s="4"/>
      <c r="D60" s="4"/>
      <c r="F60" s="20"/>
      <c r="I60" s="3"/>
    </row>
  </sheetData>
  <mergeCells count="60">
    <mergeCell ref="A17:H17"/>
    <mergeCell ref="A6:H6"/>
    <mergeCell ref="A7:A8"/>
    <mergeCell ref="B7:B8"/>
    <mergeCell ref="C7:C8"/>
    <mergeCell ref="D7:D8"/>
    <mergeCell ref="E7:E8"/>
    <mergeCell ref="F7:H7"/>
    <mergeCell ref="A1:H1"/>
    <mergeCell ref="A3:A4"/>
    <mergeCell ref="B3:B4"/>
    <mergeCell ref="C3:C4"/>
    <mergeCell ref="D3:D4"/>
    <mergeCell ref="E3:E4"/>
    <mergeCell ref="F3:H3"/>
    <mergeCell ref="F2:H2"/>
    <mergeCell ref="F18:H18"/>
    <mergeCell ref="A24:H24"/>
    <mergeCell ref="A25:A26"/>
    <mergeCell ref="B25:B26"/>
    <mergeCell ref="C25:C26"/>
    <mergeCell ref="D25:D26"/>
    <mergeCell ref="E25:E26"/>
    <mergeCell ref="F25:H25"/>
    <mergeCell ref="A18:A19"/>
    <mergeCell ref="B18:B19"/>
    <mergeCell ref="C18:C19"/>
    <mergeCell ref="D18:D19"/>
    <mergeCell ref="E18:E19"/>
    <mergeCell ref="A38:A39"/>
    <mergeCell ref="F47:H47"/>
    <mergeCell ref="A42:H42"/>
    <mergeCell ref="A43:A44"/>
    <mergeCell ref="B43:B44"/>
    <mergeCell ref="C43:C44"/>
    <mergeCell ref="D43:D44"/>
    <mergeCell ref="E43:E44"/>
    <mergeCell ref="F43:H43"/>
    <mergeCell ref="A47:A48"/>
    <mergeCell ref="B47:B48"/>
    <mergeCell ref="C47:C48"/>
    <mergeCell ref="D47:D48"/>
    <mergeCell ref="E47:E48"/>
    <mergeCell ref="A46:H46"/>
    <mergeCell ref="E28:E29"/>
    <mergeCell ref="E20:E21"/>
    <mergeCell ref="E9:E11"/>
    <mergeCell ref="B38:B39"/>
    <mergeCell ref="C38:C39"/>
    <mergeCell ref="D38:D39"/>
    <mergeCell ref="E38:E39"/>
    <mergeCell ref="A32:H32"/>
    <mergeCell ref="A33:A34"/>
    <mergeCell ref="B33:B34"/>
    <mergeCell ref="C33:C34"/>
    <mergeCell ref="A37:H37"/>
    <mergeCell ref="D33:D34"/>
    <mergeCell ref="E33:E34"/>
    <mergeCell ref="F33:H33"/>
    <mergeCell ref="F38:H38"/>
  </mergeCells>
  <printOptions horizontalCentered="1"/>
  <pageMargins left="0.51181102362204722" right="0.31496062992125984" top="0.55118110236220474" bottom="0.15748031496062992" header="0.31496062992125984" footer="0.31496062992125984"/>
  <pageSetup paperSize="9" scale="59" fitToHeight="3" orientation="landscape" r:id="rId1"/>
  <rowBreaks count="1" manualBreakCount="1">
    <brk id="23" max="7" man="1"/>
  </rowBreaks>
</worksheet>
</file>

<file path=xl/worksheets/sheet3.xml><?xml version="1.0" encoding="utf-8"?>
<worksheet xmlns="http://schemas.openxmlformats.org/spreadsheetml/2006/main" xmlns:r="http://schemas.openxmlformats.org/officeDocument/2006/relationships">
  <sheetPr>
    <pageSetUpPr fitToPage="1"/>
  </sheetPr>
  <dimension ref="A1:K237"/>
  <sheetViews>
    <sheetView tabSelected="1" view="pageBreakPreview" zoomScale="96" zoomScaleNormal="100" zoomScaleSheetLayoutView="96" zoomScalePageLayoutView="69" workbookViewId="0">
      <selection activeCell="E24" sqref="E24"/>
    </sheetView>
  </sheetViews>
  <sheetFormatPr defaultColWidth="9.140625" defaultRowHeight="12.75"/>
  <cols>
    <col min="1" max="1" width="29.42578125" style="2" customWidth="1"/>
    <col min="2" max="2" width="13.7109375" style="3" customWidth="1"/>
    <col min="3" max="3" width="13.42578125" style="3" customWidth="1"/>
    <col min="4" max="4" width="14.140625" style="3" customWidth="1"/>
    <col min="5" max="5" width="123.7109375" style="1" customWidth="1"/>
    <col min="6" max="6" width="14.28515625" style="1" customWidth="1"/>
    <col min="7" max="7" width="13.7109375" style="4" customWidth="1"/>
    <col min="8" max="8" width="14.140625" style="4" customWidth="1"/>
    <col min="9" max="11" width="10.28515625" style="4" bestFit="1" customWidth="1"/>
    <col min="12" max="16384" width="9.140625" style="4"/>
  </cols>
  <sheetData>
    <row r="1" spans="1:10" ht="21.75" customHeight="1">
      <c r="A1" s="163" t="s">
        <v>26</v>
      </c>
      <c r="B1" s="164"/>
      <c r="C1" s="164"/>
      <c r="D1" s="164"/>
      <c r="E1" s="164"/>
      <c r="F1" s="164"/>
      <c r="G1" s="164"/>
      <c r="H1" s="164"/>
      <c r="I1" s="5"/>
    </row>
    <row r="2" spans="1:10" ht="21.75" customHeight="1">
      <c r="A2" s="35"/>
      <c r="B2" s="36"/>
      <c r="C2" s="36"/>
      <c r="D2" s="36"/>
      <c r="E2" s="36"/>
      <c r="F2" s="165" t="s">
        <v>34</v>
      </c>
      <c r="G2" s="165"/>
      <c r="H2" s="165"/>
      <c r="I2" s="5"/>
    </row>
    <row r="3" spans="1:10" ht="21.75" customHeight="1">
      <c r="A3" s="149" t="s">
        <v>0</v>
      </c>
      <c r="B3" s="133" t="s">
        <v>79</v>
      </c>
      <c r="C3" s="121" t="s">
        <v>1</v>
      </c>
      <c r="D3" s="133" t="s">
        <v>100</v>
      </c>
      <c r="E3" s="129" t="s">
        <v>2</v>
      </c>
      <c r="F3" s="129" t="s">
        <v>4</v>
      </c>
      <c r="G3" s="129"/>
      <c r="H3" s="129"/>
      <c r="I3" s="5"/>
    </row>
    <row r="4" spans="1:10" ht="63.75" customHeight="1">
      <c r="A4" s="149"/>
      <c r="B4" s="133"/>
      <c r="C4" s="121"/>
      <c r="D4" s="133"/>
      <c r="E4" s="129"/>
      <c r="F4" s="24" t="s">
        <v>3</v>
      </c>
      <c r="G4" s="24" t="s">
        <v>22</v>
      </c>
      <c r="H4" s="6" t="s">
        <v>5</v>
      </c>
      <c r="I4" s="5"/>
    </row>
    <row r="5" spans="1:10" ht="30.75" customHeight="1">
      <c r="A5" s="25" t="s">
        <v>7</v>
      </c>
      <c r="B5" s="47">
        <v>33753.599999999999</v>
      </c>
      <c r="C5" s="47">
        <f>D5-B5</f>
        <v>0</v>
      </c>
      <c r="D5" s="47">
        <v>33753.599999999999</v>
      </c>
      <c r="E5" s="26"/>
      <c r="F5" s="50">
        <f>C5</f>
        <v>0</v>
      </c>
      <c r="G5" s="50">
        <v>0</v>
      </c>
      <c r="H5" s="50">
        <v>0</v>
      </c>
      <c r="I5" s="5"/>
      <c r="J5" s="5"/>
    </row>
    <row r="6" spans="1:10" ht="19.5" customHeight="1">
      <c r="A6" s="148" t="s">
        <v>9</v>
      </c>
      <c r="B6" s="148"/>
      <c r="C6" s="148"/>
      <c r="D6" s="148"/>
      <c r="E6" s="148"/>
      <c r="F6" s="148"/>
      <c r="G6" s="148"/>
      <c r="H6" s="148"/>
      <c r="I6" s="5"/>
    </row>
    <row r="7" spans="1:10" ht="17.25" customHeight="1">
      <c r="A7" s="149" t="s">
        <v>0</v>
      </c>
      <c r="B7" s="133" t="s">
        <v>79</v>
      </c>
      <c r="C7" s="121" t="s">
        <v>1</v>
      </c>
      <c r="D7" s="133" t="s">
        <v>100</v>
      </c>
      <c r="E7" s="129" t="s">
        <v>2</v>
      </c>
      <c r="F7" s="129" t="s">
        <v>4</v>
      </c>
      <c r="G7" s="129"/>
      <c r="H7" s="129"/>
      <c r="I7" s="5"/>
    </row>
    <row r="8" spans="1:10" ht="67.5" customHeight="1">
      <c r="A8" s="149"/>
      <c r="B8" s="133"/>
      <c r="C8" s="121"/>
      <c r="D8" s="133"/>
      <c r="E8" s="129"/>
      <c r="F8" s="24" t="s">
        <v>3</v>
      </c>
      <c r="G8" s="24" t="s">
        <v>22</v>
      </c>
      <c r="H8" s="6" t="s">
        <v>5</v>
      </c>
      <c r="I8" s="5"/>
    </row>
    <row r="9" spans="1:10" ht="38.25" customHeight="1">
      <c r="A9" s="48" t="s">
        <v>81</v>
      </c>
      <c r="B9" s="49">
        <v>2995.7</v>
      </c>
      <c r="C9" s="49">
        <f t="shared" ref="C9" si="0">D9-B9</f>
        <v>-580.79999999999973</v>
      </c>
      <c r="D9" s="49">
        <v>2414.9</v>
      </c>
      <c r="E9" s="118" t="s">
        <v>246</v>
      </c>
      <c r="F9" s="54">
        <f>C9</f>
        <v>-580.79999999999973</v>
      </c>
      <c r="G9" s="54">
        <f>F9</f>
        <v>-580.79999999999973</v>
      </c>
      <c r="H9" s="55">
        <v>0</v>
      </c>
      <c r="I9" s="5"/>
    </row>
    <row r="10" spans="1:10" ht="38.25" customHeight="1">
      <c r="A10" s="48" t="s">
        <v>82</v>
      </c>
      <c r="B10" s="49">
        <v>14493.3</v>
      </c>
      <c r="C10" s="49">
        <f t="shared" ref="C10:C14" si="1">D10-B10</f>
        <v>-2515.6999999999989</v>
      </c>
      <c r="D10" s="49">
        <v>11977.6</v>
      </c>
      <c r="E10" s="119"/>
      <c r="F10" s="85">
        <f t="shared" ref="F10:F14" si="2">C10</f>
        <v>-2515.6999999999989</v>
      </c>
      <c r="G10" s="90">
        <f t="shared" ref="G10:G12" si="3">F10</f>
        <v>-2515.6999999999989</v>
      </c>
      <c r="H10" s="55">
        <v>0</v>
      </c>
      <c r="I10" s="5"/>
    </row>
    <row r="11" spans="1:10" ht="38.25" customHeight="1">
      <c r="A11" s="48" t="s">
        <v>83</v>
      </c>
      <c r="B11" s="49">
        <v>281.3</v>
      </c>
      <c r="C11" s="49">
        <f t="shared" si="1"/>
        <v>-52.5</v>
      </c>
      <c r="D11" s="49">
        <v>228.8</v>
      </c>
      <c r="E11" s="120"/>
      <c r="F11" s="90">
        <f t="shared" si="2"/>
        <v>-52.5</v>
      </c>
      <c r="G11" s="90">
        <f t="shared" si="3"/>
        <v>-52.5</v>
      </c>
      <c r="H11" s="55">
        <v>0</v>
      </c>
      <c r="I11" s="5"/>
    </row>
    <row r="12" spans="1:10" ht="112.5">
      <c r="A12" s="48" t="s">
        <v>152</v>
      </c>
      <c r="B12" s="49">
        <v>1016.4</v>
      </c>
      <c r="C12" s="49">
        <f t="shared" si="1"/>
        <v>-195.39999999999998</v>
      </c>
      <c r="D12" s="49">
        <v>821</v>
      </c>
      <c r="E12" s="93" t="s">
        <v>248</v>
      </c>
      <c r="F12" s="85">
        <f t="shared" si="2"/>
        <v>-195.39999999999998</v>
      </c>
      <c r="G12" s="90">
        <f t="shared" si="3"/>
        <v>-195.39999999999998</v>
      </c>
      <c r="H12" s="55">
        <v>0</v>
      </c>
      <c r="I12" s="5"/>
    </row>
    <row r="13" spans="1:10" ht="112.5">
      <c r="A13" s="48" t="s">
        <v>226</v>
      </c>
      <c r="B13" s="49">
        <v>1932.9</v>
      </c>
      <c r="C13" s="49">
        <f t="shared" si="1"/>
        <v>-483.20000000000005</v>
      </c>
      <c r="D13" s="49">
        <v>1449.7</v>
      </c>
      <c r="E13" s="93" t="s">
        <v>242</v>
      </c>
      <c r="F13" s="90">
        <f t="shared" si="2"/>
        <v>-483.20000000000005</v>
      </c>
      <c r="G13" s="90">
        <f>F13</f>
        <v>-483.20000000000005</v>
      </c>
      <c r="H13" s="55">
        <v>0</v>
      </c>
      <c r="I13" s="5"/>
    </row>
    <row r="14" spans="1:10" ht="95.25" customHeight="1">
      <c r="A14" s="48" t="s">
        <v>91</v>
      </c>
      <c r="B14" s="49">
        <v>2377.1999999999998</v>
      </c>
      <c r="C14" s="49">
        <f t="shared" si="1"/>
        <v>-423.39999999999986</v>
      </c>
      <c r="D14" s="49">
        <v>1953.8</v>
      </c>
      <c r="E14" s="88" t="s">
        <v>92</v>
      </c>
      <c r="F14" s="85">
        <f t="shared" si="2"/>
        <v>-423.39999999999986</v>
      </c>
      <c r="G14" s="56">
        <f>F14</f>
        <v>-423.39999999999986</v>
      </c>
      <c r="H14" s="55">
        <v>0</v>
      </c>
      <c r="I14" s="5"/>
    </row>
    <row r="15" spans="1:10" ht="85.5" customHeight="1">
      <c r="A15" s="25" t="s">
        <v>10</v>
      </c>
      <c r="B15" s="47">
        <v>792747.3</v>
      </c>
      <c r="C15" s="47">
        <f>D15-B15</f>
        <v>-373.30000000004657</v>
      </c>
      <c r="D15" s="47">
        <v>792374</v>
      </c>
      <c r="E15" s="21"/>
      <c r="F15" s="50">
        <f>C15</f>
        <v>-373.30000000004657</v>
      </c>
      <c r="G15" s="50">
        <f>SUM(G9:G14)</f>
        <v>-4250.9999999999982</v>
      </c>
      <c r="H15" s="50">
        <f>SUM(H9:H14)</f>
        <v>0</v>
      </c>
      <c r="I15" s="5"/>
      <c r="J15" s="3"/>
    </row>
    <row r="16" spans="1:10" ht="18.75" customHeight="1">
      <c r="A16" s="160" t="s">
        <v>11</v>
      </c>
      <c r="B16" s="161"/>
      <c r="C16" s="161"/>
      <c r="D16" s="161"/>
      <c r="E16" s="161"/>
      <c r="F16" s="161"/>
      <c r="G16" s="161"/>
      <c r="H16" s="162"/>
      <c r="I16" s="5"/>
      <c r="J16" s="5"/>
    </row>
    <row r="17" spans="1:11" ht="15.75" customHeight="1">
      <c r="A17" s="149" t="s">
        <v>0</v>
      </c>
      <c r="B17" s="133" t="s">
        <v>79</v>
      </c>
      <c r="C17" s="121" t="s">
        <v>1</v>
      </c>
      <c r="D17" s="133" t="s">
        <v>100</v>
      </c>
      <c r="E17" s="129" t="s">
        <v>2</v>
      </c>
      <c r="F17" s="129" t="s">
        <v>4</v>
      </c>
      <c r="G17" s="129"/>
      <c r="H17" s="129"/>
      <c r="I17" s="5"/>
      <c r="J17" s="5"/>
    </row>
    <row r="18" spans="1:11" ht="71.25" customHeight="1">
      <c r="A18" s="149"/>
      <c r="B18" s="133"/>
      <c r="C18" s="121"/>
      <c r="D18" s="133"/>
      <c r="E18" s="129"/>
      <c r="F18" s="24" t="s">
        <v>3</v>
      </c>
      <c r="G18" s="24" t="s">
        <v>22</v>
      </c>
      <c r="H18" s="6" t="s">
        <v>5</v>
      </c>
      <c r="I18" s="5"/>
      <c r="J18" s="5"/>
    </row>
    <row r="19" spans="1:11" s="16" customFormat="1" ht="18.75">
      <c r="A19" s="9"/>
      <c r="B19" s="11"/>
      <c r="C19" s="10">
        <f>D19-B19</f>
        <v>0</v>
      </c>
      <c r="D19" s="11">
        <v>0</v>
      </c>
      <c r="E19" s="82"/>
      <c r="F19" s="11">
        <f>C19</f>
        <v>0</v>
      </c>
      <c r="G19" s="11">
        <f>F19</f>
        <v>0</v>
      </c>
      <c r="H19" s="11">
        <v>0</v>
      </c>
      <c r="I19" s="5"/>
      <c r="J19" s="5"/>
    </row>
    <row r="20" spans="1:11" ht="81.75" customHeight="1">
      <c r="A20" s="25" t="s">
        <v>12</v>
      </c>
      <c r="B20" s="47">
        <v>29857.3</v>
      </c>
      <c r="C20" s="47">
        <f>D20-B20</f>
        <v>0</v>
      </c>
      <c r="D20" s="47">
        <v>29857.3</v>
      </c>
      <c r="E20" s="58"/>
      <c r="F20" s="51">
        <f>C20</f>
        <v>0</v>
      </c>
      <c r="G20" s="51">
        <v>0</v>
      </c>
      <c r="H20" s="51">
        <f>H19</f>
        <v>0</v>
      </c>
      <c r="I20" s="5"/>
      <c r="J20" s="5"/>
    </row>
    <row r="21" spans="1:11" ht="18" customHeight="1">
      <c r="A21" s="160" t="s">
        <v>13</v>
      </c>
      <c r="B21" s="161"/>
      <c r="C21" s="161"/>
      <c r="D21" s="161"/>
      <c r="E21" s="161"/>
      <c r="F21" s="161"/>
      <c r="G21" s="161"/>
      <c r="H21" s="162"/>
      <c r="I21" s="5"/>
      <c r="J21" s="5"/>
    </row>
    <row r="22" spans="1:11" ht="15.75" customHeight="1">
      <c r="A22" s="149" t="s">
        <v>0</v>
      </c>
      <c r="B22" s="133" t="s">
        <v>79</v>
      </c>
      <c r="C22" s="121" t="s">
        <v>1</v>
      </c>
      <c r="D22" s="133" t="s">
        <v>100</v>
      </c>
      <c r="E22" s="129" t="s">
        <v>2</v>
      </c>
      <c r="F22" s="129" t="s">
        <v>4</v>
      </c>
      <c r="G22" s="129"/>
      <c r="H22" s="129"/>
      <c r="I22" s="5"/>
      <c r="J22" s="5"/>
    </row>
    <row r="23" spans="1:11" ht="71.25" customHeight="1">
      <c r="A23" s="149"/>
      <c r="B23" s="133"/>
      <c r="C23" s="121"/>
      <c r="D23" s="133"/>
      <c r="E23" s="129"/>
      <c r="F23" s="24" t="s">
        <v>3</v>
      </c>
      <c r="G23" s="24" t="s">
        <v>22</v>
      </c>
      <c r="H23" s="6" t="s">
        <v>5</v>
      </c>
      <c r="I23" s="5"/>
      <c r="J23" s="5"/>
    </row>
    <row r="24" spans="1:11" ht="78" customHeight="1">
      <c r="A24" s="48" t="s">
        <v>154</v>
      </c>
      <c r="B24" s="90">
        <v>23000</v>
      </c>
      <c r="C24" s="49">
        <f>D24-B24</f>
        <v>-23000</v>
      </c>
      <c r="D24" s="90">
        <v>0</v>
      </c>
      <c r="E24" s="82" t="s">
        <v>202</v>
      </c>
      <c r="F24" s="90">
        <f>C24</f>
        <v>-23000</v>
      </c>
      <c r="G24" s="90">
        <f>F24</f>
        <v>-23000</v>
      </c>
      <c r="H24" s="90">
        <v>0</v>
      </c>
      <c r="I24" s="5"/>
      <c r="J24" s="5"/>
    </row>
    <row r="25" spans="1:11" ht="84" customHeight="1">
      <c r="A25" s="25" t="s">
        <v>14</v>
      </c>
      <c r="B25" s="47">
        <v>153973.9</v>
      </c>
      <c r="C25" s="47">
        <f>D25-B25</f>
        <v>-23000</v>
      </c>
      <c r="D25" s="47">
        <v>130973.9</v>
      </c>
      <c r="E25" s="14"/>
      <c r="F25" s="50">
        <f t="shared" ref="F25" si="4">C25</f>
        <v>-23000</v>
      </c>
      <c r="G25" s="50">
        <f>G24</f>
        <v>-23000</v>
      </c>
      <c r="H25" s="50">
        <f>H24</f>
        <v>0</v>
      </c>
      <c r="I25" s="5"/>
      <c r="J25" s="5"/>
      <c r="K25" s="22"/>
    </row>
    <row r="26" spans="1:11" ht="16.5">
      <c r="A26" s="160" t="s">
        <v>15</v>
      </c>
      <c r="B26" s="161"/>
      <c r="C26" s="161"/>
      <c r="D26" s="161"/>
      <c r="E26" s="161"/>
      <c r="F26" s="161"/>
      <c r="G26" s="161"/>
      <c r="H26" s="162"/>
      <c r="I26" s="5"/>
      <c r="J26" s="5"/>
    </row>
    <row r="27" spans="1:11" ht="18" customHeight="1">
      <c r="A27" s="149" t="s">
        <v>0</v>
      </c>
      <c r="B27" s="133" t="s">
        <v>79</v>
      </c>
      <c r="C27" s="121" t="s">
        <v>1</v>
      </c>
      <c r="D27" s="133" t="s">
        <v>100</v>
      </c>
      <c r="E27" s="129" t="s">
        <v>2</v>
      </c>
      <c r="F27" s="129" t="s">
        <v>4</v>
      </c>
      <c r="G27" s="129"/>
      <c r="H27" s="129"/>
      <c r="I27" s="5"/>
      <c r="J27" s="5"/>
    </row>
    <row r="28" spans="1:11" ht="70.5" customHeight="1">
      <c r="A28" s="149"/>
      <c r="B28" s="133"/>
      <c r="C28" s="121"/>
      <c r="D28" s="133"/>
      <c r="E28" s="129"/>
      <c r="F28" s="24" t="s">
        <v>3</v>
      </c>
      <c r="G28" s="24" t="s">
        <v>22</v>
      </c>
      <c r="H28" s="6" t="s">
        <v>5</v>
      </c>
      <c r="I28" s="5"/>
      <c r="J28" s="5"/>
    </row>
    <row r="29" spans="1:11" ht="78" customHeight="1">
      <c r="A29" s="27" t="s">
        <v>18</v>
      </c>
      <c r="B29" s="47">
        <v>100336</v>
      </c>
      <c r="C29" s="47">
        <f>D29-B29</f>
        <v>0</v>
      </c>
      <c r="D29" s="47">
        <v>100336</v>
      </c>
      <c r="E29" s="33"/>
      <c r="F29" s="50">
        <f>C29</f>
        <v>0</v>
      </c>
      <c r="G29" s="50">
        <v>0</v>
      </c>
      <c r="H29" s="50">
        <v>0</v>
      </c>
      <c r="I29" s="5"/>
      <c r="J29" s="5"/>
      <c r="K29" s="23"/>
    </row>
    <row r="30" spans="1:11" ht="16.5">
      <c r="A30" s="156" t="s">
        <v>16</v>
      </c>
      <c r="B30" s="157"/>
      <c r="C30" s="157"/>
      <c r="D30" s="157"/>
      <c r="E30" s="157"/>
      <c r="F30" s="157"/>
      <c r="G30" s="157"/>
      <c r="H30" s="158"/>
      <c r="I30" s="5"/>
      <c r="J30" s="5"/>
      <c r="K30" s="3"/>
    </row>
    <row r="31" spans="1:11" s="12" customFormat="1" ht="15.75" customHeight="1">
      <c r="A31" s="149" t="s">
        <v>0</v>
      </c>
      <c r="B31" s="133" t="s">
        <v>79</v>
      </c>
      <c r="C31" s="121" t="s">
        <v>1</v>
      </c>
      <c r="D31" s="133" t="s">
        <v>100</v>
      </c>
      <c r="E31" s="129" t="s">
        <v>2</v>
      </c>
      <c r="F31" s="129" t="s">
        <v>4</v>
      </c>
      <c r="G31" s="129"/>
      <c r="H31" s="129"/>
      <c r="I31" s="5"/>
      <c r="J31" s="5"/>
    </row>
    <row r="32" spans="1:11" s="12" customFormat="1" ht="65.25" customHeight="1">
      <c r="A32" s="149"/>
      <c r="B32" s="133"/>
      <c r="C32" s="121"/>
      <c r="D32" s="133"/>
      <c r="E32" s="129"/>
      <c r="F32" s="24" t="s">
        <v>3</v>
      </c>
      <c r="G32" s="24" t="s">
        <v>22</v>
      </c>
      <c r="H32" s="6" t="s">
        <v>5</v>
      </c>
      <c r="I32" s="5"/>
      <c r="J32" s="5"/>
    </row>
    <row r="33" spans="1:10" ht="81.75" customHeight="1">
      <c r="A33" s="27" t="s">
        <v>17</v>
      </c>
      <c r="B33" s="47">
        <v>5504.7</v>
      </c>
      <c r="C33" s="47">
        <f>D33-B33</f>
        <v>0</v>
      </c>
      <c r="D33" s="47">
        <v>5504.7</v>
      </c>
      <c r="E33" s="15"/>
      <c r="F33" s="50">
        <f>C33</f>
        <v>0</v>
      </c>
      <c r="G33" s="50">
        <v>0</v>
      </c>
      <c r="H33" s="50">
        <v>0</v>
      </c>
      <c r="I33" s="5"/>
      <c r="J33" s="5"/>
    </row>
    <row r="34" spans="1:10" s="12" customFormat="1" ht="18.75" customHeight="1">
      <c r="A34" s="156" t="s">
        <v>19</v>
      </c>
      <c r="B34" s="157"/>
      <c r="C34" s="157"/>
      <c r="D34" s="157"/>
      <c r="E34" s="157"/>
      <c r="F34" s="157"/>
      <c r="G34" s="157"/>
      <c r="H34" s="158"/>
      <c r="I34" s="5"/>
      <c r="J34" s="5"/>
    </row>
    <row r="35" spans="1:10" ht="15.75" customHeight="1">
      <c r="A35" s="149" t="s">
        <v>0</v>
      </c>
      <c r="B35" s="133" t="s">
        <v>79</v>
      </c>
      <c r="C35" s="121" t="s">
        <v>1</v>
      </c>
      <c r="D35" s="133" t="s">
        <v>100</v>
      </c>
      <c r="E35" s="129" t="s">
        <v>2</v>
      </c>
      <c r="F35" s="129" t="s">
        <v>4</v>
      </c>
      <c r="G35" s="129"/>
      <c r="H35" s="129"/>
      <c r="I35" s="5"/>
      <c r="J35" s="5"/>
    </row>
    <row r="36" spans="1:10" ht="72.75" customHeight="1">
      <c r="A36" s="149"/>
      <c r="B36" s="133"/>
      <c r="C36" s="121"/>
      <c r="D36" s="133"/>
      <c r="E36" s="129"/>
      <c r="F36" s="24" t="s">
        <v>3</v>
      </c>
      <c r="G36" s="24" t="s">
        <v>22</v>
      </c>
      <c r="H36" s="6" t="s">
        <v>5</v>
      </c>
      <c r="I36" s="5"/>
      <c r="J36" s="5"/>
    </row>
    <row r="37" spans="1:10" ht="72" customHeight="1">
      <c r="A37" s="25" t="s">
        <v>20</v>
      </c>
      <c r="B37" s="13">
        <v>5046.6000000000004</v>
      </c>
      <c r="C37" s="13">
        <f>D37-B37</f>
        <v>0</v>
      </c>
      <c r="D37" s="13">
        <v>5046.6000000000004</v>
      </c>
      <c r="E37" s="14"/>
      <c r="F37" s="50">
        <v>0</v>
      </c>
      <c r="G37" s="50">
        <v>0</v>
      </c>
      <c r="H37" s="50">
        <v>0</v>
      </c>
      <c r="I37" s="5"/>
      <c r="J37" s="5"/>
    </row>
    <row r="38" spans="1:10" ht="15.75">
      <c r="A38" s="159"/>
      <c r="B38" s="159"/>
      <c r="C38" s="159"/>
      <c r="D38" s="159"/>
      <c r="E38" s="159"/>
      <c r="F38" s="159"/>
      <c r="G38" s="159"/>
      <c r="H38" s="159"/>
      <c r="I38" s="5"/>
      <c r="J38" s="5"/>
    </row>
    <row r="39" spans="1:10" ht="12.75" customHeight="1">
      <c r="A39" s="149" t="s">
        <v>0</v>
      </c>
      <c r="B39" s="133" t="s">
        <v>79</v>
      </c>
      <c r="C39" s="121" t="s">
        <v>1</v>
      </c>
      <c r="D39" s="133" t="s">
        <v>100</v>
      </c>
      <c r="E39" s="129" t="s">
        <v>2</v>
      </c>
      <c r="F39" s="129" t="s">
        <v>4</v>
      </c>
      <c r="G39" s="129"/>
      <c r="H39" s="129"/>
      <c r="I39" s="5"/>
      <c r="J39" s="5"/>
    </row>
    <row r="40" spans="1:10" ht="69.75" customHeight="1">
      <c r="A40" s="149"/>
      <c r="B40" s="133"/>
      <c r="C40" s="121"/>
      <c r="D40" s="133"/>
      <c r="E40" s="129"/>
      <c r="F40" s="24" t="s">
        <v>3</v>
      </c>
      <c r="G40" s="24" t="s">
        <v>22</v>
      </c>
      <c r="H40" s="6" t="s">
        <v>5</v>
      </c>
      <c r="I40" s="5"/>
      <c r="J40" s="5"/>
    </row>
    <row r="41" spans="1:10" ht="36.75" customHeight="1">
      <c r="A41" s="18" t="s">
        <v>6</v>
      </c>
      <c r="B41" s="13">
        <v>1119828.8</v>
      </c>
      <c r="C41" s="13">
        <f>D41-B41+0.1</f>
        <v>-27251.000000000095</v>
      </c>
      <c r="D41" s="13">
        <v>1092577.7</v>
      </c>
      <c r="E41" s="13"/>
      <c r="F41" s="13">
        <f>C41</f>
        <v>-27251.000000000095</v>
      </c>
      <c r="G41" s="13">
        <f>G37+G33+G29+G25+G20+G15+G5</f>
        <v>-27251</v>
      </c>
      <c r="H41" s="13">
        <f>H37+H33+H29+H25+H20+H15+H5</f>
        <v>0</v>
      </c>
      <c r="I41" s="5"/>
      <c r="J41" s="5"/>
    </row>
    <row r="42" spans="1:10" ht="15.75">
      <c r="I42" s="3"/>
      <c r="J42" s="5"/>
    </row>
    <row r="43" spans="1:10" ht="15.75" customHeight="1">
      <c r="B43" s="19"/>
      <c r="C43" s="19"/>
      <c r="D43" s="19"/>
      <c r="E43" s="19"/>
      <c r="F43" s="19"/>
      <c r="G43" s="19"/>
      <c r="H43" s="19"/>
      <c r="I43" s="19"/>
      <c r="J43" s="19"/>
    </row>
    <row r="44" spans="1:10" ht="15.75">
      <c r="B44" s="19"/>
      <c r="C44" s="19"/>
      <c r="D44" s="19"/>
      <c r="E44" s="19"/>
      <c r="F44" s="19"/>
      <c r="G44" s="19"/>
      <c r="H44" s="19"/>
      <c r="I44" s="3"/>
      <c r="J44" s="5"/>
    </row>
    <row r="45" spans="1:10" ht="11.25" customHeight="1">
      <c r="A45" s="4"/>
      <c r="E45" s="3"/>
      <c r="F45" s="3"/>
      <c r="G45" s="3"/>
      <c r="H45" s="3"/>
      <c r="I45" s="3"/>
    </row>
    <row r="46" spans="1:10" ht="15.75" customHeight="1">
      <c r="A46" s="4"/>
      <c r="B46" s="4"/>
      <c r="C46" s="4"/>
      <c r="D46" s="4"/>
      <c r="E46" s="3"/>
      <c r="F46" s="3"/>
      <c r="G46" s="3"/>
      <c r="H46" s="3"/>
      <c r="I46" s="3"/>
    </row>
    <row r="47" spans="1:10">
      <c r="A47" s="4"/>
      <c r="E47" s="3"/>
      <c r="F47" s="3"/>
      <c r="G47" s="3"/>
      <c r="I47" s="3"/>
    </row>
    <row r="48" spans="1:10">
      <c r="A48" s="4"/>
      <c r="E48" s="3"/>
      <c r="F48" s="3"/>
      <c r="G48" s="3"/>
      <c r="H48" s="3"/>
      <c r="I48" s="3"/>
    </row>
    <row r="49" spans="1:9" ht="15.75" customHeight="1">
      <c r="A49" s="4"/>
      <c r="B49" s="4"/>
      <c r="C49" s="4"/>
      <c r="D49" s="4"/>
      <c r="F49" s="20"/>
      <c r="I49" s="3"/>
    </row>
    <row r="50" spans="1:9">
      <c r="A50" s="4"/>
      <c r="B50" s="4"/>
      <c r="C50" s="4"/>
      <c r="D50" s="4"/>
      <c r="F50" s="20"/>
      <c r="I50" s="3"/>
    </row>
    <row r="51" spans="1:9">
      <c r="A51" s="4"/>
      <c r="B51" s="4"/>
      <c r="C51" s="4"/>
      <c r="D51" s="4"/>
      <c r="F51" s="20"/>
      <c r="I51" s="3"/>
    </row>
    <row r="52" spans="1:9" ht="15.75" customHeight="1">
      <c r="A52" s="4"/>
      <c r="B52" s="4"/>
      <c r="C52" s="4"/>
      <c r="D52" s="4"/>
      <c r="F52" s="20"/>
      <c r="I52" s="3"/>
    </row>
    <row r="63" spans="1:9" ht="15.75" customHeight="1">
      <c r="A63" s="4"/>
      <c r="B63" s="4"/>
      <c r="C63" s="4"/>
      <c r="D63" s="4"/>
      <c r="E63" s="4"/>
      <c r="F63" s="4"/>
    </row>
    <row r="69" spans="1:6" ht="15.75" customHeight="1">
      <c r="A69" s="4"/>
      <c r="B69" s="4"/>
      <c r="C69" s="4"/>
      <c r="D69" s="4"/>
      <c r="E69" s="4"/>
      <c r="F69" s="4"/>
    </row>
    <row r="72" spans="1:6" ht="15.75" customHeight="1">
      <c r="A72" s="4"/>
      <c r="B72" s="4"/>
      <c r="C72" s="4"/>
      <c r="D72" s="4"/>
      <c r="E72" s="4"/>
      <c r="F72" s="4"/>
    </row>
    <row r="74" spans="1:6" ht="15.75" customHeight="1">
      <c r="A74" s="4"/>
      <c r="B74" s="4"/>
      <c r="C74" s="4"/>
      <c r="D74" s="4"/>
      <c r="E74" s="4"/>
      <c r="F74" s="4"/>
    </row>
    <row r="78" spans="1:6" ht="15.75" customHeight="1">
      <c r="A78" s="4"/>
      <c r="B78" s="4"/>
      <c r="C78" s="4"/>
      <c r="D78" s="4"/>
      <c r="E78" s="4"/>
      <c r="F78" s="4"/>
    </row>
    <row r="79" spans="1:6" ht="15.75" customHeight="1">
      <c r="A79" s="4"/>
      <c r="B79" s="4"/>
      <c r="C79" s="4"/>
      <c r="D79" s="4"/>
      <c r="E79" s="4"/>
      <c r="F79" s="4"/>
    </row>
    <row r="81" spans="1:6" ht="15.75" customHeight="1">
      <c r="A81" s="4"/>
      <c r="B81" s="4"/>
      <c r="C81" s="4"/>
      <c r="D81" s="4"/>
      <c r="E81" s="4"/>
      <c r="F81" s="4"/>
    </row>
    <row r="94" spans="1:6" ht="15.75" customHeight="1">
      <c r="A94" s="4"/>
      <c r="B94" s="4"/>
      <c r="C94" s="4"/>
      <c r="D94" s="4"/>
      <c r="E94" s="4"/>
      <c r="F94" s="4"/>
    </row>
    <row r="96" spans="1:6" ht="15.75" customHeight="1">
      <c r="A96" s="4"/>
      <c r="B96" s="4"/>
      <c r="C96" s="4"/>
      <c r="D96" s="4"/>
      <c r="E96" s="4"/>
      <c r="F96" s="4"/>
    </row>
    <row r="99" spans="1:6" ht="15.75" customHeight="1">
      <c r="A99" s="4"/>
      <c r="B99" s="4"/>
      <c r="C99" s="4"/>
      <c r="D99" s="4"/>
      <c r="E99" s="4"/>
      <c r="F99" s="4"/>
    </row>
    <row r="108" spans="1:6" ht="15.75" customHeight="1">
      <c r="A108" s="4"/>
      <c r="B108" s="4"/>
      <c r="C108" s="4"/>
      <c r="D108" s="4"/>
      <c r="E108" s="4"/>
      <c r="F108" s="4"/>
    </row>
    <row r="110" spans="1:6" ht="15.75" customHeight="1">
      <c r="A110" s="4"/>
      <c r="B110" s="4"/>
      <c r="C110" s="4"/>
      <c r="D110" s="4"/>
      <c r="E110" s="4"/>
      <c r="F110" s="4"/>
    </row>
    <row r="115" spans="1:6" ht="15.75" customHeight="1">
      <c r="A115" s="4"/>
      <c r="B115" s="4"/>
      <c r="C115" s="4"/>
      <c r="D115" s="4"/>
      <c r="E115" s="4"/>
      <c r="F115" s="4"/>
    </row>
    <row r="118" spans="1:6" ht="15.75" customHeight="1">
      <c r="A118" s="4"/>
      <c r="B118" s="4"/>
      <c r="C118" s="4"/>
      <c r="D118" s="4"/>
      <c r="E118" s="4"/>
      <c r="F118" s="4"/>
    </row>
    <row r="122" spans="1:6" ht="15.75" customHeight="1">
      <c r="A122" s="4"/>
      <c r="B122" s="4"/>
      <c r="C122" s="4"/>
      <c r="D122" s="4"/>
      <c r="E122" s="4"/>
      <c r="F122" s="4"/>
    </row>
    <row r="134" spans="1:6" ht="15.75" customHeight="1">
      <c r="A134" s="4"/>
      <c r="B134" s="4"/>
      <c r="C134" s="4"/>
      <c r="D134" s="4"/>
      <c r="E134" s="4"/>
      <c r="F134" s="4"/>
    </row>
    <row r="139" spans="1:6" ht="15.75" customHeight="1">
      <c r="A139" s="4"/>
      <c r="B139" s="4"/>
      <c r="C139" s="4"/>
      <c r="D139" s="4"/>
      <c r="E139" s="4"/>
      <c r="F139" s="4"/>
    </row>
    <row r="143" spans="1:6" ht="15.75" customHeight="1">
      <c r="A143" s="4"/>
      <c r="B143" s="4"/>
      <c r="C143" s="4"/>
      <c r="D143" s="4"/>
      <c r="E143" s="4"/>
      <c r="F143" s="4"/>
    </row>
    <row r="147" spans="1:6" ht="15.75" customHeight="1">
      <c r="A147" s="4"/>
      <c r="B147" s="4"/>
      <c r="C147" s="4"/>
      <c r="D147" s="4"/>
      <c r="E147" s="4"/>
      <c r="F147" s="4"/>
    </row>
    <row r="151" spans="1:6" ht="15.75" customHeight="1">
      <c r="A151" s="4"/>
      <c r="B151" s="4"/>
      <c r="C151" s="4"/>
      <c r="D151" s="4"/>
      <c r="E151" s="4"/>
      <c r="F151" s="4"/>
    </row>
    <row r="153" spans="1:6" ht="15.75" customHeight="1">
      <c r="A153" s="4"/>
      <c r="B153" s="4"/>
      <c r="C153" s="4"/>
      <c r="D153" s="4"/>
      <c r="E153" s="4"/>
      <c r="F153" s="4"/>
    </row>
    <row r="161" spans="1:6" ht="15.75" customHeight="1">
      <c r="A161" s="4"/>
      <c r="B161" s="4"/>
      <c r="C161" s="4"/>
      <c r="D161" s="4"/>
      <c r="E161" s="4"/>
      <c r="F161" s="4"/>
    </row>
    <row r="168" spans="1:6" ht="15.75" customHeight="1">
      <c r="A168" s="4"/>
      <c r="B168" s="4"/>
      <c r="C168" s="4"/>
      <c r="D168" s="4"/>
      <c r="E168" s="4"/>
      <c r="F168" s="4"/>
    </row>
    <row r="172" spans="1:6" ht="15.75" customHeight="1">
      <c r="A172" s="4"/>
      <c r="B172" s="4"/>
      <c r="C172" s="4"/>
      <c r="D172" s="4"/>
      <c r="E172" s="4"/>
      <c r="F172" s="4"/>
    </row>
    <row r="177" spans="1:6" ht="15.75" customHeight="1">
      <c r="A177" s="4"/>
      <c r="B177" s="4"/>
      <c r="C177" s="4"/>
      <c r="D177" s="4"/>
      <c r="E177" s="4"/>
      <c r="F177" s="4"/>
    </row>
    <row r="181" spans="1:6" ht="15.75" customHeight="1">
      <c r="A181" s="4"/>
      <c r="B181" s="4"/>
      <c r="C181" s="4"/>
      <c r="D181" s="4"/>
      <c r="E181" s="4"/>
      <c r="F181" s="4"/>
    </row>
    <row r="183" spans="1:6" ht="15.75" customHeight="1">
      <c r="A183" s="4"/>
      <c r="B183" s="4"/>
      <c r="C183" s="4"/>
      <c r="D183" s="4"/>
      <c r="E183" s="4"/>
      <c r="F183" s="4"/>
    </row>
    <row r="185" spans="1:6" ht="15.75" customHeight="1">
      <c r="A185" s="4"/>
      <c r="B185" s="4"/>
      <c r="C185" s="4"/>
      <c r="D185" s="4"/>
      <c r="E185" s="4"/>
      <c r="F185" s="4"/>
    </row>
    <row r="194" spans="1:6" ht="15.75" customHeight="1">
      <c r="A194" s="4"/>
      <c r="B194" s="4"/>
      <c r="C194" s="4"/>
      <c r="D194" s="4"/>
      <c r="E194" s="4"/>
      <c r="F194" s="4"/>
    </row>
    <row r="201" spans="1:6" ht="15.75" customHeight="1">
      <c r="A201" s="4"/>
      <c r="B201" s="4"/>
      <c r="C201" s="4"/>
      <c r="D201" s="4"/>
      <c r="E201" s="4"/>
      <c r="F201" s="4"/>
    </row>
    <row r="207" spans="1:6" ht="15.75" customHeight="1">
      <c r="A207" s="4"/>
      <c r="B207" s="4"/>
      <c r="C207" s="4"/>
      <c r="D207" s="4"/>
      <c r="E207" s="4"/>
      <c r="F207" s="4"/>
    </row>
    <row r="222" spans="1:6" ht="15.75" customHeight="1">
      <c r="A222" s="4"/>
      <c r="B222" s="4"/>
      <c r="C222" s="4"/>
      <c r="D222" s="4"/>
      <c r="E222" s="4"/>
      <c r="F222" s="4"/>
    </row>
    <row r="223" spans="1:6" ht="15.75" customHeight="1">
      <c r="A223" s="4"/>
      <c r="B223" s="4"/>
      <c r="C223" s="4"/>
      <c r="D223" s="4"/>
      <c r="E223" s="4"/>
      <c r="F223" s="4"/>
    </row>
    <row r="225" spans="1:6" ht="15.75" customHeight="1">
      <c r="A225" s="4"/>
      <c r="B225" s="4"/>
      <c r="C225" s="4"/>
      <c r="D225" s="4"/>
      <c r="E225" s="4"/>
      <c r="F225" s="4"/>
    </row>
    <row r="230" spans="1:6" ht="15.75" customHeight="1">
      <c r="A230" s="4"/>
      <c r="B230" s="4"/>
      <c r="C230" s="4"/>
      <c r="D230" s="4"/>
      <c r="E230" s="4"/>
      <c r="F230" s="4"/>
    </row>
    <row r="231" spans="1:6" ht="15.75" customHeight="1">
      <c r="A231" s="4"/>
      <c r="B231" s="4"/>
      <c r="C231" s="4"/>
      <c r="D231" s="4"/>
      <c r="E231" s="4"/>
      <c r="F231" s="4"/>
    </row>
    <row r="233" spans="1:6" ht="15.75" customHeight="1">
      <c r="A233" s="4"/>
      <c r="B233" s="4"/>
      <c r="C233" s="4"/>
      <c r="D233" s="4"/>
      <c r="E233" s="4"/>
      <c r="F233" s="4"/>
    </row>
    <row r="237" spans="1:6" ht="15.75" customHeight="1">
      <c r="A237" s="4"/>
      <c r="B237" s="4"/>
      <c r="C237" s="4"/>
      <c r="D237" s="4"/>
      <c r="E237" s="4"/>
      <c r="F237" s="4"/>
    </row>
  </sheetData>
  <mergeCells count="58">
    <mergeCell ref="F2:H2"/>
    <mergeCell ref="A16:H16"/>
    <mergeCell ref="A1:H1"/>
    <mergeCell ref="A3:A4"/>
    <mergeCell ref="B3:B4"/>
    <mergeCell ref="C3:C4"/>
    <mergeCell ref="D3:D4"/>
    <mergeCell ref="E3:E4"/>
    <mergeCell ref="F3:H3"/>
    <mergeCell ref="A6:H6"/>
    <mergeCell ref="A7:A8"/>
    <mergeCell ref="B7:B8"/>
    <mergeCell ref="C7:C8"/>
    <mergeCell ref="D7:D8"/>
    <mergeCell ref="E7:E8"/>
    <mergeCell ref="F7:H7"/>
    <mergeCell ref="F39:H39"/>
    <mergeCell ref="A34:H34"/>
    <mergeCell ref="A35:A36"/>
    <mergeCell ref="B35:B36"/>
    <mergeCell ref="C35:C36"/>
    <mergeCell ref="D35:D36"/>
    <mergeCell ref="E35:E36"/>
    <mergeCell ref="F35:H35"/>
    <mergeCell ref="A39:A40"/>
    <mergeCell ref="B39:B40"/>
    <mergeCell ref="C39:C40"/>
    <mergeCell ref="D39:D40"/>
    <mergeCell ref="E39:E40"/>
    <mergeCell ref="A38:H38"/>
    <mergeCell ref="A30:H30"/>
    <mergeCell ref="F31:H31"/>
    <mergeCell ref="A26:H26"/>
    <mergeCell ref="A27:A28"/>
    <mergeCell ref="B27:B28"/>
    <mergeCell ref="C27:C28"/>
    <mergeCell ref="D27:D28"/>
    <mergeCell ref="E27:E28"/>
    <mergeCell ref="F27:H27"/>
    <mergeCell ref="A31:A32"/>
    <mergeCell ref="B31:B32"/>
    <mergeCell ref="C31:C32"/>
    <mergeCell ref="D31:D32"/>
    <mergeCell ref="E31:E32"/>
    <mergeCell ref="E9:E11"/>
    <mergeCell ref="A17:A18"/>
    <mergeCell ref="B17:B18"/>
    <mergeCell ref="A22:A23"/>
    <mergeCell ref="B22:B23"/>
    <mergeCell ref="C17:C18"/>
    <mergeCell ref="A21:H21"/>
    <mergeCell ref="C22:C23"/>
    <mergeCell ref="D22:D23"/>
    <mergeCell ref="E22:E23"/>
    <mergeCell ref="F22:H22"/>
    <mergeCell ref="D17:D18"/>
    <mergeCell ref="E17:E18"/>
    <mergeCell ref="F17:H17"/>
  </mergeCells>
  <printOptions horizontalCentered="1"/>
  <pageMargins left="0.31496062992125984" right="0.31496062992125984" top="0.35433070866141736" bottom="0.15748031496062992" header="0.31496062992125984" footer="0.31496062992125984"/>
  <pageSetup paperSize="9" scale="57" fitToHeight="2" orientation="landscape" r:id="rId1"/>
  <rowBreaks count="2" manualBreakCount="2">
    <brk id="20" max="7" man="1"/>
    <brk id="3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2024</vt:lpstr>
      <vt:lpstr>2025</vt:lpstr>
      <vt:lpstr>2026</vt:lpstr>
      <vt:lpstr>'2024'!Заголовки_для_печати</vt:lpstr>
      <vt:lpstr>'2024'!Область_печати</vt:lpstr>
      <vt:lpstr>'2025'!Область_печати</vt:lpstr>
      <vt:lpstr>'2026'!Область_печати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f_kristi</dc:creator>
  <cp:lastModifiedBy>Мария Александровна  Засолоцкая</cp:lastModifiedBy>
  <cp:lastPrinted>2024-12-10T06:00:34Z</cp:lastPrinted>
  <dcterms:created xsi:type="dcterms:W3CDTF">2014-03-12T04:43:32Z</dcterms:created>
  <dcterms:modified xsi:type="dcterms:W3CDTF">2024-12-10T06:01:26Z</dcterms:modified>
</cp:coreProperties>
</file>